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1840" windowHeight="13740"/>
  </bookViews>
  <sheets>
    <sheet name="Payment-List-Report (47)" sheetId="2" r:id="rId1"/>
    <sheet name="Sheet1" sheetId="3" r:id="rId2"/>
  </sheets>
  <definedNames>
    <definedName name="_xlnm.Print_Area" localSheetId="0">'Payment-List-Report (47)'!$A$1:$L$135</definedName>
    <definedName name="_xlnm.Print_Titles" localSheetId="0">'Payment-List-Report (47)'!$4:$4</definedName>
    <definedName name="_xlnm.Print_Titles" localSheetId="1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7" i="3" l="1"/>
  <c r="E11" i="3"/>
  <c r="E64" i="3" s="1"/>
  <c r="E32" i="3"/>
  <c r="E36" i="3"/>
  <c r="E54" i="3"/>
  <c r="E53" i="3"/>
  <c r="G130" i="2"/>
  <c r="H130" i="2"/>
  <c r="I130" i="2"/>
  <c r="J130" i="2"/>
  <c r="K130" i="2"/>
  <c r="L130" i="2"/>
  <c r="G35" i="2"/>
  <c r="H35" i="2"/>
  <c r="I35" i="2"/>
  <c r="J35" i="2"/>
  <c r="K35" i="2"/>
  <c r="L35" i="2"/>
  <c r="F35" i="2"/>
  <c r="F130" i="2"/>
  <c r="G96" i="2"/>
  <c r="H96" i="2"/>
  <c r="I96" i="2"/>
  <c r="J96" i="2"/>
  <c r="K96" i="2"/>
  <c r="L96" i="2"/>
  <c r="F96" i="2"/>
  <c r="F91" i="2"/>
  <c r="G129" i="2"/>
  <c r="H129" i="2"/>
  <c r="I129" i="2"/>
  <c r="J129" i="2"/>
  <c r="K129" i="2"/>
  <c r="L129" i="2"/>
  <c r="F126" i="2"/>
  <c r="F129" i="2" s="1"/>
  <c r="G110" i="2"/>
  <c r="H110" i="2"/>
  <c r="I110" i="2"/>
  <c r="J110" i="2"/>
  <c r="K110" i="2"/>
  <c r="L110" i="2"/>
  <c r="F109" i="2"/>
  <c r="F110" i="2" s="1"/>
  <c r="G107" i="2"/>
  <c r="H107" i="2"/>
  <c r="I107" i="2"/>
  <c r="J107" i="2"/>
  <c r="K107" i="2"/>
  <c r="L107" i="2"/>
  <c r="F107" i="2"/>
  <c r="G101" i="2"/>
  <c r="H101" i="2"/>
  <c r="I101" i="2"/>
  <c r="J101" i="2"/>
  <c r="K101" i="2"/>
  <c r="L101" i="2"/>
  <c r="F101" i="2"/>
  <c r="F88" i="2"/>
  <c r="F87" i="2"/>
  <c r="F85" i="2"/>
  <c r="F84" i="2"/>
  <c r="G82" i="2"/>
  <c r="H82" i="2"/>
  <c r="I82" i="2"/>
  <c r="J82" i="2"/>
  <c r="K82" i="2"/>
  <c r="L82" i="2"/>
  <c r="F81" i="2"/>
  <c r="F80" i="2"/>
  <c r="F82" i="2" s="1"/>
  <c r="F40" i="2"/>
  <c r="F41" i="2"/>
  <c r="F42" i="2"/>
  <c r="F43" i="2"/>
  <c r="F48" i="2"/>
  <c r="F51" i="2"/>
  <c r="F52" i="2"/>
  <c r="F53" i="2" s="1"/>
  <c r="F55" i="2"/>
  <c r="F61" i="2"/>
  <c r="F78" i="2"/>
  <c r="F77" i="2"/>
  <c r="G72" i="2"/>
  <c r="H72" i="2"/>
  <c r="I72" i="2"/>
  <c r="J72" i="2"/>
  <c r="K72" i="2"/>
  <c r="L72" i="2"/>
  <c r="F72" i="2"/>
  <c r="F68" i="2"/>
  <c r="F67" i="2"/>
  <c r="F64" i="2"/>
  <c r="F65" i="2"/>
  <c r="N64" i="2"/>
  <c r="G53" i="2"/>
  <c r="H53" i="2"/>
  <c r="I53" i="2"/>
  <c r="J53" i="2"/>
  <c r="K53" i="2"/>
  <c r="L53" i="2"/>
  <c r="N48" i="2"/>
  <c r="G46" i="2"/>
  <c r="H46" i="2"/>
  <c r="I46" i="2"/>
  <c r="J46" i="2"/>
  <c r="K46" i="2"/>
  <c r="L46" i="2"/>
  <c r="F45" i="2"/>
  <c r="F44" i="2"/>
  <c r="N41" i="2"/>
  <c r="N40" i="2"/>
  <c r="G19" i="2"/>
  <c r="H19" i="2"/>
  <c r="I19" i="2"/>
  <c r="J19" i="2"/>
  <c r="K19" i="2"/>
  <c r="L19" i="2"/>
  <c r="F18" i="2"/>
  <c r="G12" i="2"/>
  <c r="H12" i="2"/>
  <c r="I12" i="2"/>
  <c r="J12" i="2"/>
  <c r="K12" i="2"/>
  <c r="L12" i="2"/>
  <c r="F17" i="2"/>
  <c r="F9" i="2"/>
  <c r="F12" i="2" s="1"/>
  <c r="F19" i="2" l="1"/>
  <c r="F46" i="2"/>
</calcChain>
</file>

<file path=xl/sharedStrings.xml><?xml version="1.0" encoding="utf-8"?>
<sst xmlns="http://schemas.openxmlformats.org/spreadsheetml/2006/main" count="403" uniqueCount="285">
  <si>
    <t>मिरा भाईंदर महानगरपालिका</t>
  </si>
  <si>
    <t>Cheque Register</t>
  </si>
  <si>
    <t>Date</t>
  </si>
  <si>
    <t>Eoffice No</t>
  </si>
  <si>
    <t>Party Name / Company Name</t>
  </si>
  <si>
    <t>Work ID</t>
  </si>
  <si>
    <t>Work Name</t>
  </si>
  <si>
    <t>Cheque Amt (Net Amount)</t>
  </si>
  <si>
    <t>सुरक्षा अनामत</t>
  </si>
  <si>
    <t>आयकर</t>
  </si>
  <si>
    <t>सी.जी.एस.टी</t>
  </si>
  <si>
    <t>एस.जी.एस.टी</t>
  </si>
  <si>
    <t>कामगार कल्याण उपकार</t>
  </si>
  <si>
    <t>Gross Amount</t>
  </si>
  <si>
    <t>  माहिती व तंत्रज्ञान विभाग - Capital - संगणक आज्ञावली खरेदी - GB Amount - 200000000.00</t>
  </si>
  <si>
    <t>E265094</t>
  </si>
  <si>
    <t>Geetsys Solutions</t>
  </si>
  <si>
    <t>मिरा भाईंदर महानगरपालिका विविध विभागांसाठी Development and Implementation Of Online RTS Services Under RTS Act 2015 with (5 Year) Customization AMC And Support विकसित करणेकामी.</t>
  </si>
  <si>
    <t>Total</t>
  </si>
  <si>
    <t>  माहिती व तंत्रज्ञान विभाग - Revenue - संगणक व इतर साहित्य देखभाल दुरुस्ती करणे - GB Amount - 150000000.00</t>
  </si>
  <si>
    <t>E280433</t>
  </si>
  <si>
    <t>Ascentech Information Technology Pvt.Ltd.,</t>
  </si>
  <si>
    <t>Cloud Computing And Hosting Services सेवा वार्षिक मुदतीने घेणेकामी</t>
  </si>
  <si>
    <t>E1057537</t>
  </si>
  <si>
    <t>A3S Tech &amp; Company</t>
  </si>
  <si>
    <t>Security Audit of Property Tax, Water Tax, Web portal, Mymbmc App, Grievances Application and Other Dept Application, इतर Application चे Security Audit व Process Audit करणेकामी</t>
  </si>
  <si>
    <t>E752007</t>
  </si>
  <si>
    <t>Sway Computer</t>
  </si>
  <si>
    <t>मिरा भाईंदर महानगरपालिका Upgradation and Annual Maintenance Contract for Network Devices at MBMC Head Office and Town Planning कामी</t>
  </si>
  <si>
    <t>  माहिती व तंत्रज्ञान विभाग - Revenue - इंटरनेट/लीजलाईन सेवा - GB Amount - 100000000.00</t>
  </si>
  <si>
    <t>E1289459</t>
  </si>
  <si>
    <t>M/S ONE OTT INTERTAINMENT LTD</t>
  </si>
  <si>
    <t>मिरा भाईंदर महानगरपालिका विविध विभागांसाठी इंटरनेट सेवा पुरवठा करुन देणेबाबत (1 वर्ष कालावधीकरीता)</t>
  </si>
  <si>
    <t>  बांधकाम विभाग - Capital - नविन रस्ते / डी. पी. रोड बांधकाम - GB Amount - 7000000000.00</t>
  </si>
  <si>
    <t>Acotech consultant Pvt Ltd</t>
  </si>
  <si>
    <t>मिरा भाईंदर महानगरपालिका हद्दीतील रस्ते सिमेंट काँक्रीटीकरण करणे कामांचे अंदाजपत्रक व सविस्तर प्रकल्प अहवाल तयार करणे कामी सल्लागाराचे देयक अदा करणे.</t>
  </si>
  <si>
    <t>SKY DILIGENT ENGINEERING CONSULTANTS</t>
  </si>
  <si>
    <t>Empanelment of Architect/ Consultants for Project Management Consultancy Services for Concrete roads, Pavements, Drains, Buildings ,Interior work, Statues, Garden &amp; Landscape work and any other work under Public works Department in Mira Bhayandar Municipal Corporation Area.</t>
  </si>
  <si>
    <t>  बांधकाम विभाग - Capital - नविन गटारे / नाले बांधकाम - GB Amount - 1200000000.00</t>
  </si>
  <si>
    <t>ERIK INFRASTRUCTURE</t>
  </si>
  <si>
    <t>महाजनवाडी एलोरा स्टुडिओ ते संजार समोरील नाल्यापर्यंत समांतर पक्का आर.सी.सी. नाला बांधणे.</t>
  </si>
  <si>
    <t>  बांधकाम विभाग - Capital - दुर्बल घटक . - GB Amount - 300000000.00</t>
  </si>
  <si>
    <t>ARUHI CONSTRUCTION COMPANY PVT LTD</t>
  </si>
  <si>
    <t>मिरा भाईंदर महानगरपालिका क्षेत्रातील मिरारोड (पुर्व) पेणकरपाडा शिवशक्ती नगर गुजराती चाळ येथे गटार बांधणे.</t>
  </si>
  <si>
    <t>  बांधकाम विभाग - Capital - मुलभूत सुविधा - विशेष अनुदान (मनपा हिस्सा) - GB Amount - 950000000.00</t>
  </si>
  <si>
    <t>J S INFRATECH</t>
  </si>
  <si>
    <t>मिरा भाईंदर महानगरपालिका क्षेत्रातील भाईंदर (प.) येथील 30 मीटर रेल्वे समांतर रस्ता सेवालाल चौक ते मिरारोड कल्वर्ट येथील क्राँक्रीटीकरण करणे.</t>
  </si>
  <si>
    <t>  बांधकाम विभाग - Capital - अटलजी आवास योजना (B.S.U.P.) ("अ" अंदाजपत्रकातून हस्ता) - GB Amount - 524000000.00</t>
  </si>
  <si>
    <t>SHREEJI BITCON JV</t>
  </si>
  <si>
    <t>बी.एस.यु.पी. प्रकल्प जनता नगर जे-3 पॅकेज</t>
  </si>
  <si>
    <t>  बांधकाम विभाग - Capital - अटलजी आवास योजना (B.S.U.P.) कर्ज - GB Amount - 6475910000.00</t>
  </si>
  <si>
    <t>N POWER ASSOCIATES</t>
  </si>
  <si>
    <t>मिरा भाईंदर महानगरपालिका क्षेत्रातील बी.एस.यु.पी. प्रकल्पांतर्गत जनता नगर येथील इमारत क्र.06 येथील गृहनिर्माण संस्थेची नोंदणी करणे.</t>
  </si>
  <si>
    <t>KSHETRAPAL CONSTRUCTION COMPANY</t>
  </si>
  <si>
    <t>मिरा भाईंदर महानगरपालिका क्षेत्रातील काशिचर्च परिसरातील बी.एस.यु.पी. प्रकल्पांतर्गत इमारत क्र.03 भागश: चे काम पुर्ण करण्यासाठी आवश्यक असणारी सर्व कामे करणे.</t>
  </si>
  <si>
    <t>  बांधकाम विभाग - Capital - महाविष्णु मंदिर तलाव व पद्मावली / नासका तलाव सुशोभिकरण करणे - GB Amount - 100000000.00</t>
  </si>
  <si>
    <t>SPARK CIVIL INFRA PROJECTS LIMITED</t>
  </si>
  <si>
    <t>राष्ट्रीय महामार्ग क्र.08 महाजनवाडी महाविष्णु मंदीर मागील तलावाची सुशोभिकरण करणे (भाग-2)</t>
  </si>
  <si>
    <t>  बांधकाम विभाग - Capital - महाराष्ट्र सुर्वण जयंती नगरोत्थान महाअभियाान (जिल्हास्तर) विषेश निधी (मनपा हिस्सा) - GB Amount - 2000000000.00</t>
  </si>
  <si>
    <t>1)मिरा भाईंदर महानगरपालिका हद्दीतील भाईंदर (प.) नगरभवन, मांडवी तलाव नूतनीकारण व दुरुस्ती करणे. 2) मिरा भाईंदर महानगरपालिका हद्दीतील भाईंदर (प.) राईगाव येथील राममंदिर तलाव येथे प्रेक्षक गेलरी व पत्राशेड उभारणे व परिसर सुशोभिकरण करणे.3) मिरा भाईंदर महानगरपालिका हद्दीतील भाईंदर (पु.) प्रभाग क्र.02 मधील साधुराम हॉटेल ते परब मसाले पर्यंतचा नाल्याची पुर्न:बांधणी करणे.</t>
  </si>
  <si>
    <t>Spark Civil Infraproject</t>
  </si>
  <si>
    <t>RATHOD ASSOCIATE</t>
  </si>
  <si>
    <t>मिरा भाईंदर महानगरपालिका हद्दीतील शाळा, इमारती नुतनीकरण करणे</t>
  </si>
  <si>
    <t>SHIVAM ENTERPRISES</t>
  </si>
  <si>
    <t>भाईंदर पश्चिम राई स्मशानभुमी नुतनीकरण करणे.</t>
  </si>
  <si>
    <t>  बांधकाम विभाग - Revenue - मनपा.सर्व.इमारती/मालमत्ता देखभाल दुरुस्ती/पाण्याच्या टाक्या व इतर कामे - GB Amount - 1000000000.00</t>
  </si>
  <si>
    <t>Dev Engineers</t>
  </si>
  <si>
    <t>मिरा-भाईंदर महानगरपालिका क्षेत्रातील मालमत्तेची उद्याने / मैदाने, स्मशानभुमी, दफनभुमी, मनपा मुख्य कार्यालय इमारत, मनपा प्रभाग कार्यालये, शाळा इमारती, बालवाडी, अंगणवाडी, अग्निशमन केंद्र, स्काय वॉक, पुतळे, सभागृह, समाजमंदिरे, विरंगुळा केंद्र, स्टेज, वाचनालय, अभ्यासिका व इतर सार्वजनिक इमारती, बॅस डेपो, बस स्टॅण्ड, आयुक्त / महापौर निवास, विविध नामफलक, दिशादर्शक फलक, आरोग्य केंद्र, रुग्णालय इ., तळी, विहीरी, दुभाजक, वाहतुक बेट, सार्वजनिक इमारती गळती प्रतिबंधक कामे व्दिवार्षिक मुदतीने देखभाल व दुरुस्ती कामे करणे.</t>
  </si>
  <si>
    <t>  बांधकाम विभाग - Revenue - शहराचे सुशोभिकरण / सौंदर्यकरण / देखभाल व दुरुस्ती / तांत्रिक सल्लागार व इतर कामे - GB Amount - 500000000.00</t>
  </si>
  <si>
    <t>M/s. Omkar Enterprises</t>
  </si>
  <si>
    <t>भाईंदर महानगरपालिका क्षेत्रातील विविध कार्यालये, शाळा व मिळकतीच्या पाण्याच्या टाक्या सफाई करणे.</t>
  </si>
  <si>
    <t>M/S. CLASSIC WORKS..</t>
  </si>
  <si>
    <t>भाईंदर (प.) पाली समुद्रकिनारा येथे अस्तित्वात असलेल्या हायमास्ट पोलचे फाऊंडेशन मजबुतीकरण व इतर कामे करणे.</t>
  </si>
  <si>
    <t>  बांधकाम विभाग - Revenue - संक्रमण शिबीर दुरुस्ती - GB Amount - 300000000.00</t>
  </si>
  <si>
    <t>M/S. UDBUKE DATTA SAHEBRAO...</t>
  </si>
  <si>
    <t>मिरा भाईंदर महानगरपालिका क्षेत्रातील बी.एस.यु.पी. संक्रमण शिबीर, रेन्टल इमारती मधील संक्रमण शिबीरातील सदनिकांची स्थापत्य व विदयुत विषयक कामे, उद्वाहके तसेच मनुष्यबळ पुरवठा इ. वार्षिक मुदतीने देखभाल दुरुस्ती करणे.</t>
  </si>
  <si>
    <t>  पाणीपुरवठा विभाग - Capital - साहित्य खरेदी - GB Amount - 200000000.00</t>
  </si>
  <si>
    <t>M/s Keshari &amp; Company</t>
  </si>
  <si>
    <t>पाणी पुरवठा विभागाच्या वितरण व्यवस्था व किरकोळ खरेदी दुरुस्तीकरीता जॉईट व फिटीग्ज पुरवठा करणे.</t>
  </si>
  <si>
    <t>  पाणीपुरवठा विभाग - Capital - नविन मलवाहिनी टाकणे - GB Amount - 1000000000.00</t>
  </si>
  <si>
    <t>M/s Samruddhi Enterprises</t>
  </si>
  <si>
    <t>मिरा भाईंदर महानगरपालिका क्षेत्रामध्ये सिमेंट कॉँक्रिट रस्त्याच्या Alignment मध्ये मलवाअहिनी पुरविणे व अंथरणे व सोसायट्यांच्या मलजोडण्या (Property Connection) करणे.</t>
  </si>
  <si>
    <t>  पाणीपुरवठा विभाग - Capital - मलनिस्सारण जोडणी शुल्क - GB Amount - 400000000.00</t>
  </si>
  <si>
    <t>M/s Omkar Engineer &amp; Contractors</t>
  </si>
  <si>
    <t>मिरा भाईंदर महानगरपालिका क्षेत्रात जेएनएनयुआरएम योजनेअंतर्गत संकल्पचित्र व संकल्पन तयार करुन मालमत्तेची मलनि:सारण जोडणी करणे.</t>
  </si>
  <si>
    <t>  पाणीपुरवठा विभाग - Revenue - पाणी बिल (पाणी खरेदी) - GB Amount - 12000000000.00</t>
  </si>
  <si>
    <t>Dipesh Purushottam Mandale</t>
  </si>
  <si>
    <t>मिरा भाईंदर महानगरपालिका सार्वजनिक निवडणूक कामी पिण्याच्या पाण्याची व्यवस्था करणेकामी पिण्याच्या पाण्याची बॅाटल (500 मि.ली., 1 लिटर व 20 लिटर बॅाटल नळ असलेले जार) पुरवठा करणे.</t>
  </si>
  <si>
    <t>  पाणीपुरवठा विभाग - Revenue - वितरण व्यवस्था/किरकोळ खरेदी/ दुरुस्ती - GB Amount - 600000000.00</t>
  </si>
  <si>
    <t>ASHAPURA CONSTRUCTION COMPANY</t>
  </si>
  <si>
    <t>पाणी पुरवठा देखभाल दुरुस्ती व वितरण व्यवस्था सुरळीत ठेवणेसाठी जेसीबी मशीन पुरवठा करणे.</t>
  </si>
  <si>
    <t>M/s Vindhya Traders</t>
  </si>
  <si>
    <t>मिरारोड (पुर्व) येथील झोन क्र.04 मधील वितरण व्यवस्थेअंतर्गत येणाऱ्या सी.आय. व एम.एस. जलवाहिन्यांची दुरुस्ती करणे.</t>
  </si>
  <si>
    <t>  पाणीपुरवठा विभाग - Revenue - पंपिंग स्टेशन देखभाल -दुरुस्ती - GB Amount - 1200000000.00</t>
  </si>
  <si>
    <t>मिरा भाईंदर महानगरपालिका हद्दीतील पाण्याचे ऊंच जलकुंभ व भुमिगत संप शास्त्रीय व तांत्रिक पध्दतीने स्वच्छ करणे.</t>
  </si>
  <si>
    <t>  पाणीपुरवठा विभाग - Revenue - फ्लो मिटर / वॅग मेक व्हॉल्व बसविणे / दुरुस्ती करणे - GB Amount - 100000000.00</t>
  </si>
  <si>
    <t>M/s Shubh Enterprises</t>
  </si>
  <si>
    <t>मिरा भाईंदर महानगरपालिका क्षेत्रातील विविध ठिकाणचे विविध व्यासाच्या बटरफ्लाय व्हॉल्वच्या गेअर बॉक्सची दुरुस्ती अथवा बदली करणे</t>
  </si>
  <si>
    <t>  भांडार विभाग - Revenue - भांडार -स्टेशनरी / छपाई - GB Amount - 300000000.00</t>
  </si>
  <si>
    <t>Eklavya Enterprises</t>
  </si>
  <si>
    <t>मिरा भाईंदर महानगरपालिकेस विविध प्रकारचे बोर्ड-बॅनर, होर्डिग्ज, नेमप्लेट व फलक छपाई करणे.</t>
  </si>
  <si>
    <t>Vasant Traders</t>
  </si>
  <si>
    <t>मिरा भाईंदर महानगरपालिकेस विविध प्रकारचे नमुने, फॉर्म, रजिस्टर छपाई करणे.</t>
  </si>
  <si>
    <t>  विदयुत विभाग - Capital - सार्वजनिक इमारती (नविन विद्युत कामे) - GB Amount - 300000000.00</t>
  </si>
  <si>
    <t>M/S. AGRAWAL ASSOCIATES...</t>
  </si>
  <si>
    <t>भाईंदर (प.) मिरा भाईंदर महानगरपालिका मुख्यालय इमारत येथे पाचव्या मजल्याकरीता मध्यवर्ती VRV/VRF वातानुकुलित यंत्रणा बसविणे.</t>
  </si>
  <si>
    <t>  विदयुत विभाग - Revenue - सर्वधर्मिय उत्सव / उद्घाटने मंडप, लाईट व इतर मनपा कार्यक्रम व्यवस्था व विद्युत रोषणाई - GB Amount - 600000000.00</t>
  </si>
  <si>
    <t>KAUSHIK PATIL</t>
  </si>
  <si>
    <t>मिरा भाईंदर महानगरपालिका हद्दीतील सर्वधर्मीय उत्सवा अंतर्गत विविध ठिकाणी लाकडी तराफ्याची बोटी, क्रेन, हायड्रा, फोर्क लिफ्ट इ. व्यवस्था करणे.</t>
  </si>
  <si>
    <t>  विदयुत विभाग - Revenue - सार्व. इमारती / सिग्नल / जनरेटर / लिफ्ट / कुलर/ सौरदिवे / स्ट्रीट लाईट विद्युत देखभाल दुरुस्ती (विद्युत दुरुस्ती) - GB Amount - 1500000000.00</t>
  </si>
  <si>
    <t>STAR ELECTRIC CO.</t>
  </si>
  <si>
    <t>मिरा भाईंदर महानगरपालिकेची मुख्य कार्यालय, प्रभाग कार्यालय इ. रेन्टल हाऊसिंग, सक्रमण शिबिरे, सबवे, उड्डाणपूल, पाण्याच्या टाक्या, स्कायवॉक, सार्वजनिक सभागृह, वाचनालय, आयुक्त / महापौर निवास, अभ्यासिका विरंगुळा केंद्र समाज मंदिरे, बालवाड्या, शाळा आंगणवाडी, चौपाट्या, आरोग्य केंद्र, हॉस्पीटल, स्मशानभुमी, दफनभुमी इ. मैदाने उद्याने तलाव व फुट ओवर ब्रिज, सबवे, वाहतूक बेट मधिल सर्व विद्युत दुरुस्ती, मीटर पंप दुरुस्ती इ. देखभाल व दुरुस्तीचे कामे व्दिवार्षिक मुदतीने करणे.</t>
  </si>
  <si>
    <t>M/s . Miracle Electrical Solutions India Pvt. Ltd...</t>
  </si>
  <si>
    <t>मिरा-भाईंदर महानगरपालिका क्षेत्रातील विविध मनपा मालकीच्या सार्वजनिक इमारती मुख्य कार्यालय, प्रभाग कार्यालय येथील उद्वाहक यंत्रणा व्दिवार्षिक मुदतीने देखभाल व दुरुस्ती करणे.</t>
  </si>
  <si>
    <t>KALYANI ENTERPRISES</t>
  </si>
  <si>
    <t>मिरा भाईंदर महानगरपालिकेच्या स्मशानभुमीतील शवदाहिन्या, चिमनी एअर एक्झॉस्ट सिस्टीम यांची व्दिवार्षिक मुदतीने देखभाल व दुरुस्ती करणे.</t>
  </si>
  <si>
    <t>M/S. UTILITY ENTERPRISES...</t>
  </si>
  <si>
    <t>मिरा भाईंदर महानगरपालिकेची सर्व वातानुकुलित यंत्रे व्दिवार्षिक मुदतीने देखभाल व दुरुस्ती करणे.</t>
  </si>
  <si>
    <t>M/S. PUNE ELECTRICALS...</t>
  </si>
  <si>
    <t>मिरा भाईंदर महानगरपालिका सार्व. इमारतीमधील तसेच सभागृह, स्थायी समिती सभागृह माईक सिस्टीम, EPBX, इंटरकॉम UPS System वार्षिक मुदतीने देखभाल व दुरुस्ती करणे.</t>
  </si>
  <si>
    <t>  सार्वजनिक आरोग्य / वैद्यकीय विभाग - Revenue - एकात्मिक डास निर्मूलन योजना - औषध खरेदी - GB Amount - 1500000000.00</t>
  </si>
  <si>
    <t>SHREERAM AGRO CHEM CORPORATION</t>
  </si>
  <si>
    <t>डासनाशके / अळीनाशके खरेदी करणेकामाची व्दिवार्षिक निविदा मागविणेबाबत</t>
  </si>
  <si>
    <t>Dolphin Sales Corporation</t>
  </si>
  <si>
    <t>M/s. Ramesh Agro Chem Corporation</t>
  </si>
  <si>
    <t>  सार्वजनिक आरोग्य / वैद्यकीय विभाग - Revenue - विविध प्रकारची औषधे, सर्जिकल / लॅब मटेरियल खरेदी, साहित्य देखभाल / दुरुस्ती कामे - GB Amount - 1500000000.00</t>
  </si>
  <si>
    <t>Shrutika Trading Co.</t>
  </si>
  <si>
    <t>सार्वजनिक आरोग्य विभागाकरिता आवश्यक औषधे, सर्जिकल मटेरिअल, लॅब मटेरिअल खरेदी करणे</t>
  </si>
  <si>
    <t>M/s. Nandan Pharma Pvt. Ltd.</t>
  </si>
  <si>
    <t>KEPS PHARMA</t>
  </si>
  <si>
    <t>Jainam Pharma</t>
  </si>
  <si>
    <t>  क्रीडा विभाग - Revenue - कुस्ती आखाडा बांधणे/कबड्डी संघ तयार करणे - GB Amount - 50000000.00</t>
  </si>
  <si>
    <t>JDSPORTS</t>
  </si>
  <si>
    <t>कबड्डी सरावाकरीता कबड्डी मॅट पुरवठा करणे</t>
  </si>
  <si>
    <t>  घनकचरा प्रकल्प - Capital - इर्नट उचलणे/ कचरा सपाटीकरण/ लँण्ड फिल्ड - GB Amount - 200000000.00</t>
  </si>
  <si>
    <t>SHRI SAI GANESH CONSTRUCTION</t>
  </si>
  <si>
    <t>मौजे उत्तन येथील घनकचरा प्रकल्पातील शिल्लक इनर्ट उचलणेकामी Tipper 7.5 MT व Loader 1.00 Cum. Bucket Capacity चा पुरवठा करणेबाबत.</t>
  </si>
  <si>
    <t>  घनकचरा व्यवस्थापन - Revenue - सक्शन पंप मशिन भाडे - GB Amount - 131250000.00</t>
  </si>
  <si>
    <t>Manohar Trading Co.</t>
  </si>
  <si>
    <t>मिरा भाईंदर महानगरपालिका क्षेत्रातील पावसाळी पाण्याचा उपसा करणेकामी संक्शन पंप पुरवठा करणे</t>
  </si>
  <si>
    <t>  घनकचरा व्यवस्थापन - Revenue - वॉर्ड साफ सफाई - GB Amount - 15000000000.00</t>
  </si>
  <si>
    <t>Global Waste Management Cell Pvt. Ltd..</t>
  </si>
  <si>
    <t>मिरा भाईंदर महानगरपालिका क्षेत्रातील झोन क्र. 01 (प्रभाग समिती क्र. 1, 2, 3) व झोन क्र. 02 (प्रभाग समिती क्र. 04, 05, 06) अंतर्गत येणाऱ्या परिसरातील दैनंदिन रस्ते सफाई व घनकचरा वाहतुक करणे कामी कंत्राटी मजुर व वाहन पुरवठा बाबत.</t>
  </si>
  <si>
    <t>  घनकचरा व्यवस्थापन - Revenue - पावसाळ्यापूर्वी नाले सफाई / खोदाई - GB Amount - 500000000.00</t>
  </si>
  <si>
    <t>मिरा भाईंदर महानगरपालिका क्षेत्रातील पावसाळ्यापुर्वी नाले सफाई/ खोदाई कामी यंत्र सामुग्री, डंपर, टोरस व मजुर पुरवठा करणे.</t>
  </si>
  <si>
    <t>  निवडणूक विभाग - Revenue - मनपा सार्व. निवडणूक/पोट निवडणूक - GB Amount - 650000000.00</t>
  </si>
  <si>
    <t>shri parshv logistic</t>
  </si>
  <si>
    <t>मिरा भाईंदर महानगरपालिका सार्वत्रिक निवडणुक 2025 करिता ट्रक, टेम्पो (609), जीप, ऑटोरिक्षा, मायकिंग रिक्षा, मिनी टेम्पो, महिंद्रा बोलेरा पिकअप, MUV VEHICLES (A/C), SUV VEHICLES (A/C, Non A/C), SEDAN VEHICLES (A/C), Non A/C), HATCH BACK VEHICLES (A/C, Non A/C), JEEP VEHICLES (A/C, Non A/C), AMBULANCE वाहने पुरवठा करणेकामी आर्थिक व प्रशासकीय मान्यता देणेबाबत.</t>
  </si>
  <si>
    <t>VENTURE ADVERTISING PRIVATE LIMITED</t>
  </si>
  <si>
    <t>मीरा-भाईंदर महानगरपालिका हद्दीतील सर्व धर्मीय उत्सव व विविध कार्यक्रमांसाठी तसेच मनपा निवडणूक कामी व्यवस्था करणे करिता मंडप लाईट स्टेज टेबल खुर्ची जनरेटर इत्यादी व्यवस्था करणे कामी द्विवार्षिक मदतीने करणे</t>
  </si>
  <si>
    <t>सार्वत्रिक निवडणूक 2025 करिता विविध प्रकारचे नमुने, फॉर्म, रजिस्टर छपाई करणे, विविध प्रकारची स्टेशनरी खरेदी करणे, विविध प्रकारचे बोर्ड-बॅनर छपाई करणे व इतर साहित्य खरेदी करणेबाबत.</t>
  </si>
  <si>
    <t>Archis Enterprises</t>
  </si>
  <si>
    <t>Shree Sai Shraddha Mahila Seva Sanstha</t>
  </si>
  <si>
    <t>मिरा भाईंदर महानगरपालिका सार्वत्रिक निवडणूक-2025 निवडणूककामी नियुक्त अधिकारी/कर्मचारी यांना चहा/कॉफी/अल्पोपहार/जेवण पुरवठा करणेबाबत.</t>
  </si>
  <si>
    <t>Grand Total</t>
  </si>
  <si>
    <t>Bank Name</t>
  </si>
  <si>
    <t>Bank Of Baroda</t>
  </si>
  <si>
    <t>Cheque No</t>
  </si>
  <si>
    <t>Cheque Date</t>
  </si>
  <si>
    <t>Cheque Amount</t>
  </si>
  <si>
    <t>RTGS No</t>
  </si>
  <si>
    <t>RTGS/2026/08/0154</t>
  </si>
  <si>
    <t>NUCLEONICS TRAFFIC EQUIPMENTTS PVT LTD</t>
  </si>
  <si>
    <t>मिरा भाईंदर महानगरपालिकेचे सर्व सिग्नल, ब्लीकर व्दिवार्षिक मुदतीने देखभाल व दुरुस्ती करणे.</t>
  </si>
  <si>
    <t>A/c No. : 31540200000567</t>
  </si>
  <si>
    <t>Fund Name : MIRA BHAYANDER MUNICIPAL CORPORATION PROPERTY ONLINE</t>
  </si>
  <si>
    <t>RTGS Serial No:- RTGS/2026/08/0154</t>
  </si>
  <si>
    <t>Sr. No.</t>
  </si>
  <si>
    <t>Party Name</t>
  </si>
  <si>
    <t>Account No</t>
  </si>
  <si>
    <t>IFSC Code</t>
  </si>
  <si>
    <t>Amount</t>
  </si>
  <si>
    <t>012013100000318</t>
  </si>
  <si>
    <t>DNSB0000012</t>
  </si>
  <si>
    <t>14397630000645</t>
  </si>
  <si>
    <t>HDFC0001439</t>
  </si>
  <si>
    <t>155140300014368</t>
  </si>
  <si>
    <t>TJSB0000155</t>
  </si>
  <si>
    <t>19790200003080</t>
  </si>
  <si>
    <t>FDRL0001979</t>
  </si>
  <si>
    <t>50200027786018</t>
  </si>
  <si>
    <t>HDFC0000994</t>
  </si>
  <si>
    <t>012130100000322</t>
  </si>
  <si>
    <t>BACB0000012</t>
  </si>
  <si>
    <t>42760500000011</t>
  </si>
  <si>
    <t>BARB0BOREAS</t>
  </si>
  <si>
    <t>017520110000337</t>
  </si>
  <si>
    <t>BKID0000175</t>
  </si>
  <si>
    <t>20133801126</t>
  </si>
  <si>
    <t>MAHB0000025</t>
  </si>
  <si>
    <t>320101160000001</t>
  </si>
  <si>
    <t>UBIN0532011</t>
  </si>
  <si>
    <t>76510500000002</t>
  </si>
  <si>
    <t>BARB0VJBORE</t>
  </si>
  <si>
    <t>610000000030403</t>
  </si>
  <si>
    <t>SRCB0000442</t>
  </si>
  <si>
    <t>0266081000001426</t>
  </si>
  <si>
    <t>SIBL0000266</t>
  </si>
  <si>
    <t>000613100001293</t>
  </si>
  <si>
    <t>BCBM0000007</t>
  </si>
  <si>
    <t>23105900901</t>
  </si>
  <si>
    <t>SCBL0036001</t>
  </si>
  <si>
    <t>007110100011003</t>
  </si>
  <si>
    <t>BACB0000007</t>
  </si>
  <si>
    <t>07252000004502</t>
  </si>
  <si>
    <t>KKBK0000725</t>
  </si>
  <si>
    <t>142100100002151</t>
  </si>
  <si>
    <t>SRCB0000142</t>
  </si>
  <si>
    <t>013463400000768</t>
  </si>
  <si>
    <t>YESB0000134</t>
  </si>
  <si>
    <t>38000400000108</t>
  </si>
  <si>
    <t>BARB0ANDEAS</t>
  </si>
  <si>
    <t>912020016024526</t>
  </si>
  <si>
    <t>UTIB0000573</t>
  </si>
  <si>
    <t>50200041834700</t>
  </si>
  <si>
    <t>HDFC0000182</t>
  </si>
  <si>
    <t>89730400000007</t>
  </si>
  <si>
    <t>BARBOVJGORE</t>
  </si>
  <si>
    <t>007881400000195</t>
  </si>
  <si>
    <t>YESB0000078</t>
  </si>
  <si>
    <t>428905001165</t>
  </si>
  <si>
    <t>ICIC0004289</t>
  </si>
  <si>
    <t>425100100000043</t>
  </si>
  <si>
    <t>SRCB0000425</t>
  </si>
  <si>
    <t>50200038785671</t>
  </si>
  <si>
    <t>008427110000046</t>
  </si>
  <si>
    <t>BKID0000084</t>
  </si>
  <si>
    <t>012110100007542</t>
  </si>
  <si>
    <t>021483800000343</t>
  </si>
  <si>
    <t>YESB0000214</t>
  </si>
  <si>
    <t>012130300000137</t>
  </si>
  <si>
    <t>074030110000003</t>
  </si>
  <si>
    <t>BKID0000740</t>
  </si>
  <si>
    <t>20133805631</t>
  </si>
  <si>
    <t>99070200001849</t>
  </si>
  <si>
    <t>BARB0DBBHAW</t>
  </si>
  <si>
    <t>03942600000259</t>
  </si>
  <si>
    <t>DCBL0000039</t>
  </si>
  <si>
    <t>012110100005548</t>
  </si>
  <si>
    <t>202504180000119</t>
  </si>
  <si>
    <t>SVCB0001025</t>
  </si>
  <si>
    <t>033705500437</t>
  </si>
  <si>
    <t>ICIC0000337</t>
  </si>
  <si>
    <t>99070200000446</t>
  </si>
  <si>
    <t>BARBODBBHAW</t>
  </si>
  <si>
    <t>121005001119</t>
  </si>
  <si>
    <t>ICIC0001210</t>
  </si>
  <si>
    <t>079011100011589</t>
  </si>
  <si>
    <t>ABHY0065046</t>
  </si>
  <si>
    <t>103904180000197</t>
  </si>
  <si>
    <t>SVCB0000039</t>
  </si>
  <si>
    <t>1086201005452</t>
  </si>
  <si>
    <t>CNRB0001086</t>
  </si>
  <si>
    <t>33393344041</t>
  </si>
  <si>
    <t>SBIN0011695</t>
  </si>
  <si>
    <t>99070200000100</t>
  </si>
  <si>
    <t>50421250000101</t>
  </si>
  <si>
    <t>CNRB0015042</t>
  </si>
  <si>
    <t>50200068946352</t>
  </si>
  <si>
    <t>HDFC0004359</t>
  </si>
  <si>
    <t>001105042460</t>
  </si>
  <si>
    <t>ICIC0000011</t>
  </si>
  <si>
    <t>502000000045064</t>
  </si>
  <si>
    <t>012130300000074</t>
  </si>
  <si>
    <t>006031100000458</t>
  </si>
  <si>
    <t>ABHY0065006</t>
  </si>
  <si>
    <t>2612355356</t>
  </si>
  <si>
    <t>KKBK0000681</t>
  </si>
  <si>
    <t>MBMC Govt Taxes (C.G.S.T)</t>
  </si>
  <si>
    <t>392801010051014</t>
  </si>
  <si>
    <t>UBIN0539287</t>
  </si>
  <si>
    <t>MBMC Govt Taxes (Income tax)</t>
  </si>
  <si>
    <t>392801010050545</t>
  </si>
  <si>
    <t>MBMC Govt Taxes (S.G.S.T)</t>
  </si>
  <si>
    <t>Mira Bhayandar Mahanagarpallika (Labour welfare cess)</t>
  </si>
  <si>
    <t>99070200000258</t>
  </si>
  <si>
    <t>Mira Bhayandar Mahanagarpallika (Security deposit)</t>
  </si>
  <si>
    <t>392801010048795</t>
  </si>
  <si>
    <t>Cheque No:- 000699</t>
  </si>
  <si>
    <t>Dated:- 20/08/2026</t>
  </si>
  <si>
    <t>Amount : Thirteen Crore Twenty Lakh Sixty Six Thousand Four Hundred and Forty Seven Rupees Only</t>
  </si>
  <si>
    <t>Bank:- BANK OF BARODA</t>
  </si>
  <si>
    <t>मुख्य लेखा व वित्त अधिकारी</t>
  </si>
  <si>
    <t>उप - आयुक्त</t>
  </si>
  <si>
    <t>MBMC General Fund 31540200000567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</si>
</sst>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Source Sans Pro"/>
      <family val="2"/>
    </font>
    <font>
      <b/>
      <sz val="14"/>
      <color theme="1"/>
      <name val="Source Sans Pro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Source Sans Pro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Source Sans Pro"/>
      <family val="2"/>
    </font>
    <font>
      <sz val="14"/>
      <color theme="1"/>
      <name val="Source Sans Pro"/>
      <family val="2"/>
    </font>
    <font>
      <sz val="9"/>
      <color theme="1"/>
      <name val="Source Sans Pro"/>
      <family val="2"/>
    </font>
    <font>
      <b/>
      <sz val="11"/>
      <color rgb="FF000000"/>
      <name val="Source Sans Pro"/>
      <family val="2"/>
    </font>
    <font>
      <sz val="11"/>
      <color rgb="FF000000"/>
      <name val="Source Sans Pro"/>
      <family val="2"/>
    </font>
    <font>
      <sz val="11"/>
      <color theme="1"/>
      <name val="Source Sans Pro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FFFF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7">
    <xf numFmtId="0" fontId="0" fillId="0" borderId="0" xfId="0"/>
    <xf numFmtId="0" fontId="18" fillId="0" borderId="0" xfId="0" applyFont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wrapText="1"/>
    </xf>
    <xf numFmtId="0" fontId="20" fillId="0" borderId="10" xfId="0" applyFont="1" applyBorder="1" applyAlignment="1">
      <alignment wrapText="1"/>
    </xf>
    <xf numFmtId="3" fontId="0" fillId="0" borderId="0" xfId="0" applyNumberFormat="1"/>
    <xf numFmtId="0" fontId="25" fillId="0" borderId="0" xfId="0" applyFont="1"/>
    <xf numFmtId="0" fontId="26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wrapText="1"/>
    </xf>
    <xf numFmtId="3" fontId="24" fillId="35" borderId="10" xfId="0" applyNumberFormat="1" applyFont="1" applyFill="1" applyBorder="1" applyAlignment="1">
      <alignment wrapText="1"/>
    </xf>
    <xf numFmtId="0" fontId="24" fillId="35" borderId="10" xfId="0" applyFont="1" applyFill="1" applyBorder="1" applyAlignment="1">
      <alignment wrapText="1"/>
    </xf>
    <xf numFmtId="3" fontId="25" fillId="0" borderId="10" xfId="0" applyNumberFormat="1" applyFont="1" applyBorder="1" applyAlignment="1">
      <alignment wrapText="1"/>
    </xf>
    <xf numFmtId="0" fontId="25" fillId="0" borderId="10" xfId="0" applyFont="1" applyBorder="1" applyAlignment="1">
      <alignment wrapText="1"/>
    </xf>
    <xf numFmtId="3" fontId="24" fillId="33" borderId="10" xfId="0" applyNumberFormat="1" applyFont="1" applyFill="1" applyBorder="1" applyAlignment="1">
      <alignment wrapText="1"/>
    </xf>
    <xf numFmtId="3" fontId="24" fillId="34" borderId="10" xfId="0" applyNumberFormat="1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0" fontId="27" fillId="0" borderId="10" xfId="0" applyFont="1" applyBorder="1" applyAlignment="1">
      <alignment horizontal="center" vertical="center" wrapText="1"/>
    </xf>
    <xf numFmtId="14" fontId="20" fillId="0" borderId="16" xfId="0" applyNumberFormat="1" applyFont="1" applyBorder="1" applyAlignment="1">
      <alignment wrapText="1"/>
    </xf>
    <xf numFmtId="0" fontId="20" fillId="0" borderId="16" xfId="0" applyFont="1" applyBorder="1" applyAlignment="1">
      <alignment wrapText="1"/>
    </xf>
    <xf numFmtId="0" fontId="31" fillId="36" borderId="19" xfId="0" applyFont="1" applyFill="1" applyBorder="1" applyAlignment="1">
      <alignment horizontal="center" vertical="center" wrapText="1"/>
    </xf>
    <xf numFmtId="0" fontId="31" fillId="36" borderId="20" xfId="0" applyFont="1" applyFill="1" applyBorder="1" applyAlignment="1">
      <alignment horizontal="center" vertical="center" wrapText="1"/>
    </xf>
    <xf numFmtId="0" fontId="31" fillId="36" borderId="21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 wrapText="1"/>
    </xf>
    <xf numFmtId="0" fontId="32" fillId="36" borderId="22" xfId="0" applyFont="1" applyFill="1" applyBorder="1" applyAlignment="1">
      <alignment vertical="center" wrapText="1"/>
    </xf>
    <xf numFmtId="0" fontId="32" fillId="36" borderId="10" xfId="0" applyFont="1" applyFill="1" applyBorder="1" applyAlignment="1">
      <alignment vertical="center" wrapText="1"/>
    </xf>
    <xf numFmtId="49" fontId="32" fillId="36" borderId="10" xfId="0" applyNumberFormat="1" applyFont="1" applyFill="1" applyBorder="1" applyAlignment="1">
      <alignment vertical="center" wrapText="1"/>
    </xf>
    <xf numFmtId="3" fontId="32" fillId="36" borderId="23" xfId="0" applyNumberFormat="1" applyFont="1" applyFill="1" applyBorder="1" applyAlignment="1">
      <alignment horizontal="right" vertical="center" wrapText="1"/>
    </xf>
    <xf numFmtId="0" fontId="32" fillId="36" borderId="24" xfId="0" applyFont="1" applyFill="1" applyBorder="1" applyAlignment="1">
      <alignment vertical="center" wrapText="1"/>
    </xf>
    <xf numFmtId="0" fontId="32" fillId="36" borderId="25" xfId="0" applyFont="1" applyFill="1" applyBorder="1" applyAlignment="1">
      <alignment vertical="center" wrapText="1"/>
    </xf>
    <xf numFmtId="3" fontId="31" fillId="36" borderId="26" xfId="0" applyNumberFormat="1" applyFont="1" applyFill="1" applyBorder="1" applyAlignment="1">
      <alignment horizontal="right" vertical="center" wrapText="1"/>
    </xf>
    <xf numFmtId="0" fontId="23" fillId="0" borderId="0" xfId="0" applyFont="1" applyAlignment="1">
      <alignment horizontal="left" vertical="center" wrapText="1"/>
    </xf>
    <xf numFmtId="14" fontId="23" fillId="0" borderId="0" xfId="0" applyNumberFormat="1" applyFont="1" applyAlignment="1">
      <alignment horizontal="left" vertical="center" wrapText="1"/>
    </xf>
    <xf numFmtId="3" fontId="23" fillId="0" borderId="0" xfId="0" applyNumberFormat="1" applyFont="1" applyAlignment="1">
      <alignment horizontal="left" vertical="center" wrapText="1"/>
    </xf>
    <xf numFmtId="0" fontId="22" fillId="33" borderId="17" xfId="0" applyFont="1" applyFill="1" applyBorder="1" applyAlignment="1">
      <alignment horizontal="right" wrapText="1"/>
    </xf>
    <xf numFmtId="0" fontId="22" fillId="33" borderId="15" xfId="0" applyFont="1" applyFill="1" applyBorder="1" applyAlignment="1">
      <alignment horizontal="right" wrapText="1"/>
    </xf>
    <xf numFmtId="0" fontId="22" fillId="33" borderId="18" xfId="0" applyFont="1" applyFill="1" applyBorder="1" applyAlignment="1">
      <alignment horizontal="right" wrapText="1"/>
    </xf>
    <xf numFmtId="0" fontId="22" fillId="34" borderId="11" xfId="0" applyFont="1" applyFill="1" applyBorder="1" applyAlignment="1">
      <alignment horizontal="right" vertical="center" wrapText="1"/>
    </xf>
    <xf numFmtId="0" fontId="22" fillId="34" borderId="12" xfId="0" applyFont="1" applyFill="1" applyBorder="1" applyAlignment="1">
      <alignment horizontal="right" vertical="center" wrapText="1"/>
    </xf>
    <xf numFmtId="0" fontId="22" fillId="34" borderId="13" xfId="0" applyFont="1" applyFill="1" applyBorder="1" applyAlignment="1">
      <alignment horizontal="right" vertical="center" wrapText="1"/>
    </xf>
    <xf numFmtId="0" fontId="23" fillId="0" borderId="14" xfId="0" applyFont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right" wrapText="1"/>
    </xf>
    <xf numFmtId="0" fontId="22" fillId="33" borderId="12" xfId="0" applyFont="1" applyFill="1" applyBorder="1" applyAlignment="1">
      <alignment horizontal="right" wrapText="1"/>
    </xf>
    <xf numFmtId="0" fontId="22" fillId="33" borderId="13" xfId="0" applyFont="1" applyFill="1" applyBorder="1" applyAlignment="1">
      <alignment horizontal="right" wrapText="1"/>
    </xf>
    <xf numFmtId="0" fontId="22" fillId="33" borderId="11" xfId="0" applyFont="1" applyFill="1" applyBorder="1" applyAlignment="1">
      <alignment wrapText="1"/>
    </xf>
    <xf numFmtId="0" fontId="22" fillId="33" borderId="12" xfId="0" applyFont="1" applyFill="1" applyBorder="1" applyAlignment="1">
      <alignment wrapText="1"/>
    </xf>
    <xf numFmtId="0" fontId="19" fillId="0" borderId="0" xfId="0" applyFont="1" applyAlignment="1">
      <alignment horizontal="center" wrapText="1"/>
    </xf>
    <xf numFmtId="0" fontId="23" fillId="0" borderId="15" xfId="0" applyFont="1" applyBorder="1" applyAlignment="1">
      <alignment horizontal="center" wrapText="1"/>
    </xf>
    <xf numFmtId="0" fontId="33" fillId="0" borderId="27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wrapText="1"/>
    </xf>
    <xf numFmtId="0" fontId="33" fillId="0" borderId="28" xfId="0" applyFont="1" applyBorder="1" applyAlignment="1">
      <alignment horizontal="left" wrapText="1"/>
    </xf>
    <xf numFmtId="3" fontId="25" fillId="37" borderId="10" xfId="0" applyNumberFormat="1" applyFont="1" applyFill="1" applyBorder="1" applyAlignment="1">
      <alignment wrapText="1"/>
    </xf>
    <xf numFmtId="3" fontId="24" fillId="37" borderId="10" xfId="0" applyNumberFormat="1" applyFont="1" applyFill="1" applyBorder="1" applyAlignment="1">
      <alignment wrapText="1"/>
    </xf>
    <xf numFmtId="3" fontId="24" fillId="37" borderId="10" xfId="0" applyNumberFormat="1" applyFon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budget.mbmconline.in/img/logo.pn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s://budget.mbmconline.in/img/logo.png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238125</xdr:colOff>
          <xdr:row>0</xdr:row>
          <xdr:rowOff>228600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0</xdr:col>
      <xdr:colOff>489527</xdr:colOff>
      <xdr:row>2</xdr:row>
      <xdr:rowOff>28575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489527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47625</xdr:rowOff>
    </xdr:from>
    <xdr:to>
      <xdr:col>1</xdr:col>
      <xdr:colOff>485775</xdr:colOff>
      <xdr:row>2</xdr:row>
      <xdr:rowOff>273397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38125"/>
          <a:ext cx="676275" cy="702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135"/>
  <sheetViews>
    <sheetView showGridLines="0" tabSelected="1" topLeftCell="C1" workbookViewId="0">
      <pane ySplit="4" topLeftCell="A126" activePane="bottomLeft" state="frozen"/>
      <selection pane="bottomLeft" activeCell="F135" sqref="F135"/>
    </sheetView>
  </sheetViews>
  <sheetFormatPr defaultRowHeight="21"/>
  <cols>
    <col min="1" max="1" width="10.140625" bestFit="1" customWidth="1"/>
    <col min="2" max="2" width="8.85546875" bestFit="1" customWidth="1"/>
    <col min="3" max="3" width="36.5703125" bestFit="1" customWidth="1"/>
    <col min="4" max="4" width="7.28515625" customWidth="1"/>
    <col min="5" max="5" width="36.5703125" bestFit="1" customWidth="1"/>
    <col min="6" max="6" width="18.42578125" style="6" customWidth="1"/>
    <col min="7" max="7" width="13.42578125" style="6" customWidth="1"/>
    <col min="8" max="8" width="13.7109375" style="6" customWidth="1"/>
    <col min="9" max="10" width="15.140625" style="6" bestFit="1" customWidth="1"/>
    <col min="11" max="11" width="12" style="6" customWidth="1"/>
    <col min="12" max="12" width="18.42578125" style="6" customWidth="1"/>
  </cols>
  <sheetData>
    <row r="1" spans="1:12" ht="18.75" customHeight="1">
      <c r="A1" s="48"/>
      <c r="B1" s="48"/>
      <c r="C1" s="48" t="s">
        <v>0</v>
      </c>
      <c r="D1" s="48"/>
      <c r="E1" s="48"/>
      <c r="F1" s="9"/>
    </row>
    <row r="2" spans="1:12" ht="18.75" customHeight="1">
      <c r="A2" s="48"/>
      <c r="B2" s="48"/>
      <c r="C2" s="48" t="s">
        <v>1</v>
      </c>
      <c r="D2" s="48"/>
      <c r="E2" s="48"/>
      <c r="F2" s="9"/>
    </row>
    <row r="3" spans="1:12">
      <c r="A3" s="1"/>
      <c r="B3" s="1"/>
      <c r="C3" s="49" t="s">
        <v>284</v>
      </c>
      <c r="D3" s="49"/>
      <c r="E3" s="49"/>
      <c r="F3" s="9"/>
    </row>
    <row r="4" spans="1:12" ht="28.5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  <c r="L4" s="17" t="s">
        <v>13</v>
      </c>
    </row>
    <row r="5" spans="1:12" ht="18.75" customHeight="1">
      <c r="A5" s="46" t="s">
        <v>14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78.75">
      <c r="A6" s="3">
        <v>46254</v>
      </c>
      <c r="B6" s="4" t="s">
        <v>15</v>
      </c>
      <c r="C6" s="4" t="s">
        <v>16</v>
      </c>
      <c r="D6" s="4">
        <v>10107</v>
      </c>
      <c r="E6" s="4" t="s">
        <v>17</v>
      </c>
      <c r="F6" s="12">
        <v>4519970</v>
      </c>
      <c r="G6" s="12">
        <v>207338</v>
      </c>
      <c r="H6" s="12">
        <v>82935</v>
      </c>
      <c r="I6" s="12">
        <v>41468</v>
      </c>
      <c r="J6" s="12">
        <v>41468</v>
      </c>
      <c r="K6" s="13"/>
      <c r="L6" s="12">
        <v>4893179</v>
      </c>
    </row>
    <row r="7" spans="1:12" ht="18.75" customHeight="1">
      <c r="A7" s="43" t="s">
        <v>18</v>
      </c>
      <c r="B7" s="44"/>
      <c r="C7" s="44"/>
      <c r="D7" s="44"/>
      <c r="E7" s="45"/>
      <c r="F7" s="10">
        <v>4519970</v>
      </c>
      <c r="G7" s="10">
        <v>207338</v>
      </c>
      <c r="H7" s="10">
        <v>82935</v>
      </c>
      <c r="I7" s="10">
        <v>41468</v>
      </c>
      <c r="J7" s="10">
        <v>41468</v>
      </c>
      <c r="K7" s="11"/>
      <c r="L7" s="10">
        <v>4893179</v>
      </c>
    </row>
    <row r="8" spans="1:12" ht="18.75" customHeight="1">
      <c r="A8" s="46" t="s">
        <v>19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</row>
    <row r="9" spans="1:12" ht="27.75">
      <c r="A9" s="3">
        <v>46254</v>
      </c>
      <c r="B9" s="4" t="s">
        <v>20</v>
      </c>
      <c r="C9" s="4" t="s">
        <v>21</v>
      </c>
      <c r="D9" s="4">
        <v>8930</v>
      </c>
      <c r="E9" s="4" t="s">
        <v>22</v>
      </c>
      <c r="F9" s="54">
        <f>L9-J9-I9-H9-G9</f>
        <v>461864</v>
      </c>
      <c r="G9" s="54">
        <v>21187</v>
      </c>
      <c r="H9" s="12">
        <v>8475</v>
      </c>
      <c r="I9" s="12">
        <v>4237</v>
      </c>
      <c r="J9" s="12">
        <v>4237</v>
      </c>
      <c r="K9" s="13"/>
      <c r="L9" s="12">
        <v>500000</v>
      </c>
    </row>
    <row r="10" spans="1:12" ht="66">
      <c r="A10" s="3">
        <v>46254</v>
      </c>
      <c r="B10" s="4" t="s">
        <v>23</v>
      </c>
      <c r="C10" s="4" t="s">
        <v>24</v>
      </c>
      <c r="D10" s="4">
        <v>11227</v>
      </c>
      <c r="E10" s="4" t="s">
        <v>25</v>
      </c>
      <c r="F10" s="12">
        <v>318021</v>
      </c>
      <c r="G10" s="12">
        <v>14588</v>
      </c>
      <c r="H10" s="12">
        <v>5835</v>
      </c>
      <c r="I10" s="12">
        <v>2918</v>
      </c>
      <c r="J10" s="12">
        <v>2918</v>
      </c>
      <c r="K10" s="13"/>
      <c r="L10" s="12">
        <v>344280</v>
      </c>
    </row>
    <row r="11" spans="1:12" ht="53.25">
      <c r="A11" s="3">
        <v>46254</v>
      </c>
      <c r="B11" s="4" t="s">
        <v>26</v>
      </c>
      <c r="C11" s="4" t="s">
        <v>27</v>
      </c>
      <c r="D11" s="4">
        <v>12134</v>
      </c>
      <c r="E11" s="4" t="s">
        <v>28</v>
      </c>
      <c r="F11" s="12">
        <v>369491</v>
      </c>
      <c r="G11" s="12">
        <v>16949</v>
      </c>
      <c r="H11" s="12">
        <v>6780</v>
      </c>
      <c r="I11" s="12">
        <v>3390</v>
      </c>
      <c r="J11" s="12">
        <v>3390</v>
      </c>
      <c r="K11" s="13"/>
      <c r="L11" s="12">
        <v>400000</v>
      </c>
    </row>
    <row r="12" spans="1:12" ht="18.75" customHeight="1">
      <c r="A12" s="43" t="s">
        <v>18</v>
      </c>
      <c r="B12" s="44"/>
      <c r="C12" s="44"/>
      <c r="D12" s="44"/>
      <c r="E12" s="45"/>
      <c r="F12" s="14">
        <f>SUM(F9:F11)</f>
        <v>1149376</v>
      </c>
      <c r="G12" s="14">
        <f t="shared" ref="G12:L12" si="0">SUM(G9:G11)</f>
        <v>52724</v>
      </c>
      <c r="H12" s="14">
        <f t="shared" si="0"/>
        <v>21090</v>
      </c>
      <c r="I12" s="14">
        <f t="shared" si="0"/>
        <v>10545</v>
      </c>
      <c r="J12" s="14">
        <f t="shared" si="0"/>
        <v>10545</v>
      </c>
      <c r="K12" s="14">
        <f t="shared" si="0"/>
        <v>0</v>
      </c>
      <c r="L12" s="14">
        <f t="shared" si="0"/>
        <v>1244280</v>
      </c>
    </row>
    <row r="13" spans="1:12" ht="18.75" customHeight="1">
      <c r="A13" s="46" t="s">
        <v>29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</row>
    <row r="14" spans="1:12" ht="40.5">
      <c r="A14" s="3">
        <v>46254</v>
      </c>
      <c r="B14" s="4" t="s">
        <v>30</v>
      </c>
      <c r="C14" s="4" t="s">
        <v>31</v>
      </c>
      <c r="D14" s="4">
        <v>11248</v>
      </c>
      <c r="E14" s="4" t="s">
        <v>32</v>
      </c>
      <c r="F14" s="12">
        <v>2619101</v>
      </c>
      <c r="G14" s="13"/>
      <c r="H14" s="12">
        <v>45949</v>
      </c>
      <c r="I14" s="12">
        <v>22975</v>
      </c>
      <c r="J14" s="12">
        <v>22975</v>
      </c>
      <c r="K14" s="13"/>
      <c r="L14" s="12">
        <v>2711000</v>
      </c>
    </row>
    <row r="15" spans="1:12" ht="18.75" customHeight="1">
      <c r="A15" s="43" t="s">
        <v>18</v>
      </c>
      <c r="B15" s="44"/>
      <c r="C15" s="44"/>
      <c r="D15" s="44"/>
      <c r="E15" s="45"/>
      <c r="F15" s="10">
        <v>2619101</v>
      </c>
      <c r="G15" s="11"/>
      <c r="H15" s="10">
        <v>45949</v>
      </c>
      <c r="I15" s="10">
        <v>22975</v>
      </c>
      <c r="J15" s="10">
        <v>22975</v>
      </c>
      <c r="K15" s="11"/>
      <c r="L15" s="10">
        <v>2711000</v>
      </c>
    </row>
    <row r="16" spans="1:12" ht="18.75" customHeight="1">
      <c r="A16" s="46" t="s">
        <v>33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</row>
    <row r="17" spans="1:12" ht="66">
      <c r="A17" s="3">
        <v>46254</v>
      </c>
      <c r="B17" s="4">
        <v>692725</v>
      </c>
      <c r="C17" s="4" t="s">
        <v>34</v>
      </c>
      <c r="D17" s="4">
        <v>13532</v>
      </c>
      <c r="E17" s="4" t="s">
        <v>35</v>
      </c>
      <c r="F17" s="54">
        <f>L17-J17-I17-H17</f>
        <v>8033899</v>
      </c>
      <c r="G17" s="13">
        <v>0</v>
      </c>
      <c r="H17" s="54">
        <v>1055085</v>
      </c>
      <c r="I17" s="54">
        <v>105508</v>
      </c>
      <c r="J17" s="54">
        <v>105508</v>
      </c>
      <c r="K17" s="13"/>
      <c r="L17" s="12">
        <v>9300000</v>
      </c>
    </row>
    <row r="18" spans="1:12" ht="91.5">
      <c r="A18" s="3">
        <v>46254</v>
      </c>
      <c r="B18" s="4">
        <v>2871507</v>
      </c>
      <c r="C18" s="4" t="s">
        <v>36</v>
      </c>
      <c r="D18" s="4">
        <v>12712</v>
      </c>
      <c r="E18" s="4" t="s">
        <v>37</v>
      </c>
      <c r="F18" s="54">
        <f>L18-J18-I18-H18</f>
        <v>431173</v>
      </c>
      <c r="G18" s="13"/>
      <c r="H18" s="54">
        <v>57357</v>
      </c>
      <c r="I18" s="54">
        <v>5735</v>
      </c>
      <c r="J18" s="54">
        <v>5735</v>
      </c>
      <c r="K18" s="13"/>
      <c r="L18" s="12">
        <v>500000</v>
      </c>
    </row>
    <row r="19" spans="1:12" ht="18.75" customHeight="1">
      <c r="A19" s="43" t="s">
        <v>18</v>
      </c>
      <c r="B19" s="44"/>
      <c r="C19" s="44"/>
      <c r="D19" s="44"/>
      <c r="E19" s="45"/>
      <c r="F19" s="14">
        <f>SUM(F17:F18)</f>
        <v>8465072</v>
      </c>
      <c r="G19" s="14">
        <f t="shared" ref="G19:L19" si="1">SUM(G17:G18)</f>
        <v>0</v>
      </c>
      <c r="H19" s="14">
        <f t="shared" si="1"/>
        <v>1112442</v>
      </c>
      <c r="I19" s="14">
        <f t="shared" si="1"/>
        <v>111243</v>
      </c>
      <c r="J19" s="14">
        <f t="shared" si="1"/>
        <v>111243</v>
      </c>
      <c r="K19" s="14">
        <f t="shared" si="1"/>
        <v>0</v>
      </c>
      <c r="L19" s="14">
        <f t="shared" si="1"/>
        <v>9800000</v>
      </c>
    </row>
    <row r="20" spans="1:12" ht="18.75" customHeight="1">
      <c r="A20" s="46" t="s">
        <v>38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</row>
    <row r="21" spans="1:12" ht="40.5">
      <c r="A21" s="3">
        <v>46254</v>
      </c>
      <c r="B21" s="4">
        <v>860703</v>
      </c>
      <c r="C21" s="4" t="s">
        <v>39</v>
      </c>
      <c r="D21" s="4">
        <v>6700</v>
      </c>
      <c r="E21" s="4" t="s">
        <v>40</v>
      </c>
      <c r="F21" s="12">
        <v>4044235</v>
      </c>
      <c r="G21" s="12">
        <v>72869</v>
      </c>
      <c r="H21" s="12">
        <v>72869</v>
      </c>
      <c r="I21" s="12">
        <v>36435</v>
      </c>
      <c r="J21" s="12">
        <v>36435</v>
      </c>
      <c r="K21" s="12">
        <v>36435</v>
      </c>
      <c r="L21" s="12">
        <v>4299278</v>
      </c>
    </row>
    <row r="22" spans="1:12" ht="18.75" customHeight="1">
      <c r="A22" s="43" t="s">
        <v>18</v>
      </c>
      <c r="B22" s="44"/>
      <c r="C22" s="44"/>
      <c r="D22" s="44"/>
      <c r="E22" s="45"/>
      <c r="F22" s="10">
        <v>4044235</v>
      </c>
      <c r="G22" s="10">
        <v>72869</v>
      </c>
      <c r="H22" s="10">
        <v>72869</v>
      </c>
      <c r="I22" s="10">
        <v>36435</v>
      </c>
      <c r="J22" s="10">
        <v>36435</v>
      </c>
      <c r="K22" s="10">
        <v>36435</v>
      </c>
      <c r="L22" s="10">
        <v>4299278</v>
      </c>
    </row>
    <row r="23" spans="1:12" ht="18.75" customHeight="1">
      <c r="A23" s="46" t="s">
        <v>41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</row>
    <row r="24" spans="1:12" ht="40.5">
      <c r="A24" s="3">
        <v>46254</v>
      </c>
      <c r="B24" s="4">
        <v>1289933</v>
      </c>
      <c r="C24" s="4" t="s">
        <v>42</v>
      </c>
      <c r="D24" s="4">
        <v>10938</v>
      </c>
      <c r="E24" s="4" t="s">
        <v>43</v>
      </c>
      <c r="F24" s="12">
        <v>348100</v>
      </c>
      <c r="G24" s="12">
        <v>6272</v>
      </c>
      <c r="H24" s="12">
        <v>6272</v>
      </c>
      <c r="I24" s="12">
        <v>3136</v>
      </c>
      <c r="J24" s="12">
        <v>3136</v>
      </c>
      <c r="K24" s="12">
        <v>3136</v>
      </c>
      <c r="L24" s="12">
        <v>370052</v>
      </c>
    </row>
    <row r="25" spans="1:12" ht="18.75" customHeight="1">
      <c r="A25" s="43" t="s">
        <v>18</v>
      </c>
      <c r="B25" s="44"/>
      <c r="C25" s="44"/>
      <c r="D25" s="44"/>
      <c r="E25" s="45"/>
      <c r="F25" s="10">
        <v>348100</v>
      </c>
      <c r="G25" s="10">
        <v>6272</v>
      </c>
      <c r="H25" s="10">
        <v>6272</v>
      </c>
      <c r="I25" s="10">
        <v>3136</v>
      </c>
      <c r="J25" s="10">
        <v>3136</v>
      </c>
      <c r="K25" s="10">
        <v>3136</v>
      </c>
      <c r="L25" s="10">
        <v>370052</v>
      </c>
    </row>
    <row r="26" spans="1:12" ht="18.75" customHeight="1">
      <c r="A26" s="46" t="s">
        <v>44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</row>
    <row r="27" spans="1:12" ht="53.25">
      <c r="A27" s="3">
        <v>46254</v>
      </c>
      <c r="B27" s="4">
        <v>284491</v>
      </c>
      <c r="C27" s="4" t="s">
        <v>45</v>
      </c>
      <c r="D27" s="4">
        <v>13197</v>
      </c>
      <c r="E27" s="4" t="s">
        <v>46</v>
      </c>
      <c r="F27" s="12">
        <v>1611970</v>
      </c>
      <c r="G27" s="12">
        <v>29044</v>
      </c>
      <c r="H27" s="12">
        <v>29044</v>
      </c>
      <c r="I27" s="12">
        <v>14522</v>
      </c>
      <c r="J27" s="12">
        <v>14522</v>
      </c>
      <c r="K27" s="12">
        <v>14522</v>
      </c>
      <c r="L27" s="12">
        <v>1713624</v>
      </c>
    </row>
    <row r="28" spans="1:12" ht="18.75" customHeight="1">
      <c r="A28" s="43" t="s">
        <v>18</v>
      </c>
      <c r="B28" s="44"/>
      <c r="C28" s="44"/>
      <c r="D28" s="44"/>
      <c r="E28" s="45"/>
      <c r="F28" s="10">
        <v>1611970</v>
      </c>
      <c r="G28" s="10">
        <v>29044</v>
      </c>
      <c r="H28" s="10">
        <v>29044</v>
      </c>
      <c r="I28" s="10">
        <v>14522</v>
      </c>
      <c r="J28" s="10">
        <v>14522</v>
      </c>
      <c r="K28" s="10">
        <v>14522</v>
      </c>
      <c r="L28" s="10">
        <v>1713624</v>
      </c>
    </row>
    <row r="29" spans="1:12" ht="18.75" customHeight="1">
      <c r="A29" s="46" t="s">
        <v>47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2" ht="40.5" customHeight="1">
      <c r="A30" s="3">
        <v>46254</v>
      </c>
      <c r="B30" s="4">
        <v>377044</v>
      </c>
      <c r="C30" s="4" t="s">
        <v>48</v>
      </c>
      <c r="D30" s="4">
        <v>519</v>
      </c>
      <c r="E30" s="4" t="s">
        <v>49</v>
      </c>
      <c r="F30" s="12">
        <v>10064799</v>
      </c>
      <c r="G30" s="12">
        <v>181348</v>
      </c>
      <c r="H30" s="12">
        <v>181348</v>
      </c>
      <c r="I30" s="12">
        <v>90674</v>
      </c>
      <c r="J30" s="12">
        <v>90674</v>
      </c>
      <c r="K30" s="12">
        <v>90674</v>
      </c>
      <c r="L30" s="12">
        <v>10699517</v>
      </c>
    </row>
    <row r="31" spans="1:12" ht="18.75" customHeight="1">
      <c r="A31" s="43" t="s">
        <v>18</v>
      </c>
      <c r="B31" s="44"/>
      <c r="C31" s="44"/>
      <c r="D31" s="44"/>
      <c r="E31" s="45"/>
      <c r="F31" s="10">
        <v>10064799</v>
      </c>
      <c r="G31" s="10">
        <v>181348</v>
      </c>
      <c r="H31" s="10">
        <v>181348</v>
      </c>
      <c r="I31" s="10">
        <v>90674</v>
      </c>
      <c r="J31" s="10">
        <v>90674</v>
      </c>
      <c r="K31" s="10">
        <v>90674</v>
      </c>
      <c r="L31" s="10">
        <v>10699517</v>
      </c>
    </row>
    <row r="32" spans="1:12" ht="18.75" customHeight="1">
      <c r="A32" s="46" t="s">
        <v>50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1:14" ht="53.25">
      <c r="A33" s="3">
        <v>46254</v>
      </c>
      <c r="B33" s="4">
        <v>953425</v>
      </c>
      <c r="C33" s="4" t="s">
        <v>51</v>
      </c>
      <c r="D33" s="4">
        <v>12948</v>
      </c>
      <c r="E33" s="4" t="s">
        <v>52</v>
      </c>
      <c r="F33" s="12">
        <v>599230</v>
      </c>
      <c r="G33" s="12">
        <v>10797</v>
      </c>
      <c r="H33" s="12">
        <v>10797</v>
      </c>
      <c r="I33" s="12">
        <v>5398</v>
      </c>
      <c r="J33" s="12">
        <v>5398</v>
      </c>
      <c r="K33" s="12">
        <v>5398</v>
      </c>
      <c r="L33" s="12">
        <v>637018</v>
      </c>
    </row>
    <row r="34" spans="1:14" ht="66">
      <c r="A34" s="3">
        <v>46254</v>
      </c>
      <c r="B34" s="4">
        <v>364855</v>
      </c>
      <c r="C34" s="4" t="s">
        <v>53</v>
      </c>
      <c r="D34" s="4">
        <v>8328</v>
      </c>
      <c r="E34" s="4" t="s">
        <v>54</v>
      </c>
      <c r="F34" s="12">
        <v>2966242</v>
      </c>
      <c r="G34" s="12">
        <v>53446</v>
      </c>
      <c r="H34" s="12">
        <v>53446</v>
      </c>
      <c r="I34" s="12">
        <v>26723</v>
      </c>
      <c r="J34" s="12">
        <v>26723</v>
      </c>
      <c r="K34" s="12">
        <v>26723</v>
      </c>
      <c r="L34" s="12">
        <v>3153303</v>
      </c>
    </row>
    <row r="35" spans="1:14" ht="18.75" customHeight="1">
      <c r="A35" s="43" t="s">
        <v>18</v>
      </c>
      <c r="B35" s="44"/>
      <c r="C35" s="44"/>
      <c r="D35" s="44"/>
      <c r="E35" s="45"/>
      <c r="F35" s="14">
        <f>SUM(F33:F34)</f>
        <v>3565472</v>
      </c>
      <c r="G35" s="14">
        <f t="shared" ref="G35:L35" si="2">SUM(G33:G34)</f>
        <v>64243</v>
      </c>
      <c r="H35" s="14">
        <f t="shared" si="2"/>
        <v>64243</v>
      </c>
      <c r="I35" s="14">
        <f t="shared" si="2"/>
        <v>32121</v>
      </c>
      <c r="J35" s="14">
        <f t="shared" si="2"/>
        <v>32121</v>
      </c>
      <c r="K35" s="14">
        <f t="shared" si="2"/>
        <v>32121</v>
      </c>
      <c r="L35" s="14">
        <f t="shared" si="2"/>
        <v>3790321</v>
      </c>
    </row>
    <row r="36" spans="1:14" ht="18.75" customHeight="1">
      <c r="A36" s="46" t="s">
        <v>55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</row>
    <row r="37" spans="1:14" ht="40.5">
      <c r="A37" s="3">
        <v>46254</v>
      </c>
      <c r="B37" s="4">
        <v>260250</v>
      </c>
      <c r="C37" s="4" t="s">
        <v>56</v>
      </c>
      <c r="D37" s="4">
        <v>6612</v>
      </c>
      <c r="E37" s="4" t="s">
        <v>57</v>
      </c>
      <c r="F37" s="12">
        <v>2257627</v>
      </c>
      <c r="G37" s="12">
        <v>40678</v>
      </c>
      <c r="H37" s="12">
        <v>40678</v>
      </c>
      <c r="I37" s="12">
        <v>20339</v>
      </c>
      <c r="J37" s="12">
        <v>20339</v>
      </c>
      <c r="K37" s="12">
        <v>20339</v>
      </c>
      <c r="L37" s="12">
        <v>2400000</v>
      </c>
    </row>
    <row r="38" spans="1:14" ht="18.75" customHeight="1">
      <c r="A38" s="43" t="s">
        <v>18</v>
      </c>
      <c r="B38" s="44"/>
      <c r="C38" s="44"/>
      <c r="D38" s="44"/>
      <c r="E38" s="45"/>
      <c r="F38" s="10">
        <v>2257627</v>
      </c>
      <c r="G38" s="10">
        <v>40678</v>
      </c>
      <c r="H38" s="10">
        <v>40678</v>
      </c>
      <c r="I38" s="10">
        <v>20339</v>
      </c>
      <c r="J38" s="10">
        <v>20339</v>
      </c>
      <c r="K38" s="10">
        <v>20339</v>
      </c>
      <c r="L38" s="10">
        <v>2400000</v>
      </c>
    </row>
    <row r="39" spans="1:14" ht="18.75" customHeight="1">
      <c r="A39" s="46" t="s">
        <v>58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</row>
    <row r="40" spans="1:14" ht="129.75">
      <c r="A40" s="3">
        <v>46254</v>
      </c>
      <c r="B40" s="4">
        <v>1104602</v>
      </c>
      <c r="C40" s="4" t="s">
        <v>56</v>
      </c>
      <c r="D40" s="4">
        <v>11797</v>
      </c>
      <c r="E40" s="4" t="s">
        <v>59</v>
      </c>
      <c r="F40" s="54">
        <f t="shared" ref="F40:F45" si="3">L40-K40-J40-I40-H40-G40</f>
        <v>5135936</v>
      </c>
      <c r="G40" s="54">
        <v>89408</v>
      </c>
      <c r="H40" s="54">
        <v>89408</v>
      </c>
      <c r="I40" s="54">
        <v>44705</v>
      </c>
      <c r="J40" s="54">
        <v>44705</v>
      </c>
      <c r="K40" s="54">
        <v>44705</v>
      </c>
      <c r="L40" s="12">
        <v>5448867</v>
      </c>
      <c r="N40">
        <f>89408-92354</f>
        <v>-2946</v>
      </c>
    </row>
    <row r="41" spans="1:14" ht="129.75">
      <c r="A41" s="3">
        <v>46254</v>
      </c>
      <c r="B41" s="4">
        <v>1104602</v>
      </c>
      <c r="C41" s="4" t="s">
        <v>56</v>
      </c>
      <c r="D41" s="4">
        <v>11797</v>
      </c>
      <c r="E41" s="4" t="s">
        <v>59</v>
      </c>
      <c r="F41" s="12">
        <f t="shared" si="3"/>
        <v>3475373</v>
      </c>
      <c r="G41" s="12">
        <v>62619</v>
      </c>
      <c r="H41" s="12">
        <v>62619</v>
      </c>
      <c r="I41" s="12">
        <v>31310</v>
      </c>
      <c r="J41" s="12">
        <v>31310</v>
      </c>
      <c r="K41" s="12">
        <v>31310</v>
      </c>
      <c r="L41" s="12">
        <v>3694541</v>
      </c>
      <c r="N41">
        <f>62549-62619</f>
        <v>-70</v>
      </c>
    </row>
    <row r="42" spans="1:14" ht="129.75">
      <c r="A42" s="3">
        <v>46254</v>
      </c>
      <c r="B42" s="4">
        <v>1104602</v>
      </c>
      <c r="C42" s="4" t="s">
        <v>60</v>
      </c>
      <c r="D42" s="4">
        <v>11797</v>
      </c>
      <c r="E42" s="4" t="s">
        <v>59</v>
      </c>
      <c r="F42" s="54">
        <f t="shared" si="3"/>
        <v>470336</v>
      </c>
      <c r="G42" s="12">
        <v>8475</v>
      </c>
      <c r="H42" s="12">
        <v>8475</v>
      </c>
      <c r="I42" s="54">
        <v>4238</v>
      </c>
      <c r="J42" s="54">
        <v>4238</v>
      </c>
      <c r="K42" s="54">
        <v>4238</v>
      </c>
      <c r="L42" s="12">
        <v>500000</v>
      </c>
    </row>
    <row r="43" spans="1:14" ht="129.75">
      <c r="A43" s="3">
        <v>46254</v>
      </c>
      <c r="B43" s="4">
        <v>1104602</v>
      </c>
      <c r="C43" s="4" t="s">
        <v>60</v>
      </c>
      <c r="D43" s="4">
        <v>11797</v>
      </c>
      <c r="E43" s="4" t="s">
        <v>59</v>
      </c>
      <c r="F43" s="12">
        <f t="shared" si="3"/>
        <v>1152878</v>
      </c>
      <c r="G43" s="12">
        <v>20773</v>
      </c>
      <c r="H43" s="12">
        <v>20773</v>
      </c>
      <c r="I43" s="12">
        <v>10386</v>
      </c>
      <c r="J43" s="12">
        <v>10386</v>
      </c>
      <c r="K43" s="12">
        <v>10386</v>
      </c>
      <c r="L43" s="12">
        <v>1225582</v>
      </c>
    </row>
    <row r="44" spans="1:14" ht="27.75">
      <c r="A44" s="3">
        <v>46254</v>
      </c>
      <c r="B44" s="4">
        <v>1104672</v>
      </c>
      <c r="C44" s="4" t="s">
        <v>61</v>
      </c>
      <c r="D44" s="4">
        <v>12176</v>
      </c>
      <c r="E44" s="4" t="s">
        <v>62</v>
      </c>
      <c r="F44" s="54">
        <f t="shared" si="3"/>
        <v>658474</v>
      </c>
      <c r="G44" s="54">
        <v>11865</v>
      </c>
      <c r="H44" s="54">
        <v>11865</v>
      </c>
      <c r="I44" s="12">
        <v>5932</v>
      </c>
      <c r="J44" s="12">
        <v>5932</v>
      </c>
      <c r="K44" s="12">
        <v>5932</v>
      </c>
      <c r="L44" s="12">
        <v>700000</v>
      </c>
    </row>
    <row r="45" spans="1:14" ht="27.75">
      <c r="A45" s="3">
        <v>46254</v>
      </c>
      <c r="B45" s="4">
        <v>474814</v>
      </c>
      <c r="C45" s="4" t="s">
        <v>63</v>
      </c>
      <c r="D45" s="4">
        <v>12229</v>
      </c>
      <c r="E45" s="4" t="s">
        <v>64</v>
      </c>
      <c r="F45" s="54">
        <f t="shared" si="3"/>
        <v>658474</v>
      </c>
      <c r="G45" s="54">
        <v>11865</v>
      </c>
      <c r="H45" s="54">
        <v>11865</v>
      </c>
      <c r="I45" s="12">
        <v>5932</v>
      </c>
      <c r="J45" s="12">
        <v>5932</v>
      </c>
      <c r="K45" s="12">
        <v>5932</v>
      </c>
      <c r="L45" s="12">
        <v>700000</v>
      </c>
    </row>
    <row r="46" spans="1:14" ht="18.75" customHeight="1">
      <c r="A46" s="43" t="s">
        <v>18</v>
      </c>
      <c r="B46" s="44"/>
      <c r="C46" s="44"/>
      <c r="D46" s="44"/>
      <c r="E46" s="45"/>
      <c r="F46" s="14">
        <f>SUM(F40:F45)</f>
        <v>11551471</v>
      </c>
      <c r="G46" s="14">
        <f t="shared" ref="G46:L46" si="4">SUM(G40:G45)</f>
        <v>205005</v>
      </c>
      <c r="H46" s="14">
        <f t="shared" si="4"/>
        <v>205005</v>
      </c>
      <c r="I46" s="14">
        <f t="shared" si="4"/>
        <v>102503</v>
      </c>
      <c r="J46" s="14">
        <f t="shared" si="4"/>
        <v>102503</v>
      </c>
      <c r="K46" s="14">
        <f t="shared" si="4"/>
        <v>102503</v>
      </c>
      <c r="L46" s="14">
        <f t="shared" si="4"/>
        <v>12268990</v>
      </c>
    </row>
    <row r="47" spans="1:14" ht="18.75" customHeight="1">
      <c r="A47" s="46" t="s">
        <v>65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</row>
    <row r="48" spans="1:14" ht="168">
      <c r="A48" s="3">
        <v>46254</v>
      </c>
      <c r="B48" s="4">
        <v>314090</v>
      </c>
      <c r="C48" s="4" t="s">
        <v>66</v>
      </c>
      <c r="D48" s="4">
        <v>10440</v>
      </c>
      <c r="E48" s="4" t="s">
        <v>67</v>
      </c>
      <c r="F48" s="12">
        <f>L48-K48-J48-I48-H48-G48</f>
        <v>3552168</v>
      </c>
      <c r="G48" s="12">
        <v>64003</v>
      </c>
      <c r="H48" s="12">
        <v>64003</v>
      </c>
      <c r="I48" s="12">
        <v>32002</v>
      </c>
      <c r="J48" s="12">
        <v>32002</v>
      </c>
      <c r="K48" s="12">
        <v>32002</v>
      </c>
      <c r="L48" s="12">
        <v>3776180</v>
      </c>
      <c r="N48">
        <f>63986-64003</f>
        <v>-17</v>
      </c>
    </row>
    <row r="49" spans="1:14" ht="18.75" customHeight="1">
      <c r="A49" s="43" t="s">
        <v>18</v>
      </c>
      <c r="B49" s="44"/>
      <c r="C49" s="44"/>
      <c r="D49" s="44"/>
      <c r="E49" s="45"/>
      <c r="F49" s="10">
        <v>3552168</v>
      </c>
      <c r="G49" s="10">
        <v>64003</v>
      </c>
      <c r="H49" s="10">
        <v>64003</v>
      </c>
      <c r="I49" s="10">
        <v>32002</v>
      </c>
      <c r="J49" s="10">
        <v>32002</v>
      </c>
      <c r="K49" s="10">
        <v>32002</v>
      </c>
      <c r="L49" s="10">
        <v>3776180</v>
      </c>
    </row>
    <row r="50" spans="1:14" ht="18.75" customHeight="1">
      <c r="A50" s="46" t="s">
        <v>68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</row>
    <row r="51" spans="1:14" ht="40.5">
      <c r="A51" s="3">
        <v>46254</v>
      </c>
      <c r="B51" s="4">
        <v>395156</v>
      </c>
      <c r="C51" s="4" t="s">
        <v>69</v>
      </c>
      <c r="D51" s="4">
        <v>11218</v>
      </c>
      <c r="E51" s="4" t="s">
        <v>70</v>
      </c>
      <c r="F51" s="54">
        <f>L51-K51-J51-I51-H51-G51</f>
        <v>608653</v>
      </c>
      <c r="G51" s="54">
        <v>10968</v>
      </c>
      <c r="H51" s="54">
        <v>10968</v>
      </c>
      <c r="I51" s="12">
        <v>5483</v>
      </c>
      <c r="J51" s="12">
        <v>5483</v>
      </c>
      <c r="K51" s="12">
        <v>5483</v>
      </c>
      <c r="L51" s="12">
        <v>647038</v>
      </c>
    </row>
    <row r="52" spans="1:14" ht="40.5">
      <c r="A52" s="3">
        <v>46254</v>
      </c>
      <c r="B52" s="4">
        <v>1133813</v>
      </c>
      <c r="C52" s="4" t="s">
        <v>71</v>
      </c>
      <c r="D52" s="4">
        <v>11067</v>
      </c>
      <c r="E52" s="4" t="s">
        <v>72</v>
      </c>
      <c r="F52" s="12">
        <f>L52-K52-J52-I52-H52-G52</f>
        <v>308917</v>
      </c>
      <c r="G52" s="12">
        <v>5566</v>
      </c>
      <c r="H52" s="12">
        <v>5566</v>
      </c>
      <c r="I52" s="12">
        <v>2783</v>
      </c>
      <c r="J52" s="12">
        <v>2783</v>
      </c>
      <c r="K52" s="12">
        <v>2783</v>
      </c>
      <c r="L52" s="12">
        <v>328398</v>
      </c>
    </row>
    <row r="53" spans="1:14" ht="18.75" customHeight="1">
      <c r="A53" s="43" t="s">
        <v>18</v>
      </c>
      <c r="B53" s="44"/>
      <c r="C53" s="44"/>
      <c r="D53" s="44"/>
      <c r="E53" s="45"/>
      <c r="F53" s="14">
        <f>SUM(F51:F52)</f>
        <v>917570</v>
      </c>
      <c r="G53" s="14">
        <f t="shared" ref="G53:L53" si="5">SUM(G51:G52)</f>
        <v>16534</v>
      </c>
      <c r="H53" s="14">
        <f t="shared" si="5"/>
        <v>16534</v>
      </c>
      <c r="I53" s="14">
        <f t="shared" si="5"/>
        <v>8266</v>
      </c>
      <c r="J53" s="14">
        <f t="shared" si="5"/>
        <v>8266</v>
      </c>
      <c r="K53" s="14">
        <f t="shared" si="5"/>
        <v>8266</v>
      </c>
      <c r="L53" s="14">
        <f t="shared" si="5"/>
        <v>975436</v>
      </c>
    </row>
    <row r="54" spans="1:14" ht="18.75" customHeight="1">
      <c r="A54" s="46" t="s">
        <v>73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</row>
    <row r="55" spans="1:14" ht="78.75">
      <c r="A55" s="3">
        <v>46254</v>
      </c>
      <c r="B55" s="4">
        <v>314123</v>
      </c>
      <c r="C55" s="4" t="s">
        <v>74</v>
      </c>
      <c r="D55" s="4">
        <v>11236</v>
      </c>
      <c r="E55" s="4" t="s">
        <v>75</v>
      </c>
      <c r="F55" s="12">
        <f>L55-K55-J55-I55-H55-G55</f>
        <v>2710138</v>
      </c>
      <c r="G55" s="12">
        <v>48831</v>
      </c>
      <c r="H55" s="12">
        <v>48831</v>
      </c>
      <c r="I55" s="12">
        <v>24416</v>
      </c>
      <c r="J55" s="12">
        <v>24416</v>
      </c>
      <c r="K55" s="12">
        <v>24416</v>
      </c>
      <c r="L55" s="12">
        <v>2881048</v>
      </c>
    </row>
    <row r="56" spans="1:14" ht="18.75" customHeight="1">
      <c r="A56" s="43" t="s">
        <v>18</v>
      </c>
      <c r="B56" s="44"/>
      <c r="C56" s="44"/>
      <c r="D56" s="44"/>
      <c r="E56" s="45"/>
      <c r="F56" s="10">
        <v>2710138</v>
      </c>
      <c r="G56" s="10">
        <v>48831</v>
      </c>
      <c r="H56" s="10">
        <v>48831</v>
      </c>
      <c r="I56" s="10">
        <v>24416</v>
      </c>
      <c r="J56" s="10">
        <v>24416</v>
      </c>
      <c r="K56" s="10">
        <v>24416</v>
      </c>
      <c r="L56" s="10">
        <v>2881048</v>
      </c>
    </row>
    <row r="57" spans="1:14" ht="18.75" customHeight="1">
      <c r="A57" s="46" t="s">
        <v>76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</row>
    <row r="58" spans="1:14" ht="40.5">
      <c r="A58" s="3">
        <v>46254</v>
      </c>
      <c r="B58" s="4">
        <v>381585</v>
      </c>
      <c r="C58" s="4" t="s">
        <v>77</v>
      </c>
      <c r="D58" s="4">
        <v>9104</v>
      </c>
      <c r="E58" s="4" t="s">
        <v>78</v>
      </c>
      <c r="F58" s="12">
        <v>1007297</v>
      </c>
      <c r="G58" s="13"/>
      <c r="H58" s="12">
        <v>17672</v>
      </c>
      <c r="I58" s="12">
        <v>8836</v>
      </c>
      <c r="J58" s="12">
        <v>8836</v>
      </c>
      <c r="K58" s="13"/>
      <c r="L58" s="12">
        <v>1042641</v>
      </c>
    </row>
    <row r="59" spans="1:14" ht="18.75" customHeight="1">
      <c r="A59" s="43" t="s">
        <v>18</v>
      </c>
      <c r="B59" s="44"/>
      <c r="C59" s="44"/>
      <c r="D59" s="44"/>
      <c r="E59" s="45"/>
      <c r="F59" s="10">
        <v>1007297</v>
      </c>
      <c r="G59" s="11"/>
      <c r="H59" s="10">
        <v>17672</v>
      </c>
      <c r="I59" s="10">
        <v>8836</v>
      </c>
      <c r="J59" s="10">
        <v>8836</v>
      </c>
      <c r="K59" s="11"/>
      <c r="L59" s="10">
        <v>1042641</v>
      </c>
    </row>
    <row r="60" spans="1:14" ht="18.75" customHeight="1">
      <c r="A60" s="46" t="s">
        <v>79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</row>
    <row r="61" spans="1:14" ht="66">
      <c r="A61" s="3">
        <v>46254</v>
      </c>
      <c r="B61" s="4">
        <v>585388</v>
      </c>
      <c r="C61" s="4" t="s">
        <v>80</v>
      </c>
      <c r="D61" s="4">
        <v>12075</v>
      </c>
      <c r="E61" s="4" t="s">
        <v>81</v>
      </c>
      <c r="F61" s="12">
        <f>L61-K61-J61-I61-H61-G61</f>
        <v>3618261</v>
      </c>
      <c r="G61" s="12">
        <v>65194</v>
      </c>
      <c r="H61" s="12">
        <v>65194</v>
      </c>
      <c r="I61" s="12">
        <v>32597</v>
      </c>
      <c r="J61" s="12">
        <v>32597</v>
      </c>
      <c r="K61" s="12">
        <v>32597</v>
      </c>
      <c r="L61" s="12">
        <v>3846440</v>
      </c>
    </row>
    <row r="62" spans="1:14" ht="18.75" customHeight="1">
      <c r="A62" s="43" t="s">
        <v>18</v>
      </c>
      <c r="B62" s="44"/>
      <c r="C62" s="44"/>
      <c r="D62" s="44"/>
      <c r="E62" s="45"/>
      <c r="F62" s="10">
        <v>3618261</v>
      </c>
      <c r="G62" s="10">
        <v>65194</v>
      </c>
      <c r="H62" s="10">
        <v>65194</v>
      </c>
      <c r="I62" s="10">
        <v>32597</v>
      </c>
      <c r="J62" s="10">
        <v>32597</v>
      </c>
      <c r="K62" s="10">
        <v>32597</v>
      </c>
      <c r="L62" s="10">
        <v>3846440</v>
      </c>
    </row>
    <row r="63" spans="1:14" ht="18.75" customHeight="1">
      <c r="A63" s="46" t="s">
        <v>82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</row>
    <row r="64" spans="1:14" ht="53.25">
      <c r="A64" s="3">
        <v>46254</v>
      </c>
      <c r="B64" s="4">
        <v>2030018</v>
      </c>
      <c r="C64" s="4" t="s">
        <v>83</v>
      </c>
      <c r="D64" s="4">
        <v>1306</v>
      </c>
      <c r="E64" s="4" t="s">
        <v>84</v>
      </c>
      <c r="F64" s="54">
        <f>L64-K64-J64-I64-H64</f>
        <v>4625842</v>
      </c>
      <c r="G64" s="13"/>
      <c r="H64" s="54">
        <v>113443</v>
      </c>
      <c r="I64" s="54">
        <v>56722</v>
      </c>
      <c r="J64" s="54">
        <v>56722</v>
      </c>
      <c r="K64" s="54">
        <v>56722</v>
      </c>
      <c r="L64" s="12">
        <v>4909451</v>
      </c>
      <c r="N64">
        <f>98189-113443</f>
        <v>-15254</v>
      </c>
    </row>
    <row r="65" spans="1:13" ht="18.75" customHeight="1">
      <c r="A65" s="43" t="s">
        <v>18</v>
      </c>
      <c r="B65" s="44"/>
      <c r="C65" s="44"/>
      <c r="D65" s="44"/>
      <c r="E65" s="45"/>
      <c r="F65" s="10">
        <f>L65-K65-J65-I65-H65</f>
        <v>4625842</v>
      </c>
      <c r="G65" s="11"/>
      <c r="H65" s="10">
        <v>113443</v>
      </c>
      <c r="I65" s="10">
        <v>56722</v>
      </c>
      <c r="J65" s="10">
        <v>56722</v>
      </c>
      <c r="K65" s="10">
        <v>56722</v>
      </c>
      <c r="L65" s="10">
        <v>4909451</v>
      </c>
    </row>
    <row r="66" spans="1:13" ht="18.75" customHeight="1">
      <c r="A66" s="46" t="s">
        <v>85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</row>
    <row r="67" spans="1:13" ht="66">
      <c r="A67" s="3">
        <v>46254</v>
      </c>
      <c r="B67" s="4">
        <v>2538507</v>
      </c>
      <c r="C67" s="4" t="s">
        <v>86</v>
      </c>
      <c r="D67" s="4">
        <v>13105</v>
      </c>
      <c r="E67" s="4" t="s">
        <v>87</v>
      </c>
      <c r="F67" s="54">
        <f>L67-J67-I67-H67-G67</f>
        <v>854236</v>
      </c>
      <c r="G67" s="54">
        <v>15255</v>
      </c>
      <c r="H67" s="54">
        <v>15255</v>
      </c>
      <c r="I67" s="12">
        <v>7627</v>
      </c>
      <c r="J67" s="12">
        <v>7627</v>
      </c>
      <c r="K67" s="13"/>
      <c r="L67" s="12">
        <v>900000</v>
      </c>
      <c r="M67" s="5"/>
    </row>
    <row r="68" spans="1:13" ht="18.75" customHeight="1">
      <c r="A68" s="43" t="s">
        <v>18</v>
      </c>
      <c r="B68" s="44"/>
      <c r="C68" s="44"/>
      <c r="D68" s="44"/>
      <c r="E68" s="45"/>
      <c r="F68" s="10">
        <f>L68-J68-I68-H68-G68</f>
        <v>854236</v>
      </c>
      <c r="G68" s="10">
        <v>15255</v>
      </c>
      <c r="H68" s="10">
        <v>15255</v>
      </c>
      <c r="I68" s="10">
        <v>7627</v>
      </c>
      <c r="J68" s="10">
        <v>7627</v>
      </c>
      <c r="K68" s="11"/>
      <c r="L68" s="10">
        <v>900000</v>
      </c>
    </row>
    <row r="69" spans="1:13" ht="18.75" customHeight="1">
      <c r="A69" s="46" t="s">
        <v>88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</row>
    <row r="70" spans="1:13" ht="40.5">
      <c r="A70" s="3">
        <v>46254</v>
      </c>
      <c r="B70" s="4">
        <v>243624</v>
      </c>
      <c r="C70" s="4" t="s">
        <v>89</v>
      </c>
      <c r="D70" s="4">
        <v>8361</v>
      </c>
      <c r="E70" s="4" t="s">
        <v>90</v>
      </c>
      <c r="F70" s="12">
        <v>891188</v>
      </c>
      <c r="G70" s="12">
        <v>15914</v>
      </c>
      <c r="H70" s="12">
        <v>15914</v>
      </c>
      <c r="I70" s="12">
        <v>7957</v>
      </c>
      <c r="J70" s="12">
        <v>7957</v>
      </c>
      <c r="K70" s="13"/>
      <c r="L70" s="12">
        <v>938930</v>
      </c>
      <c r="M70" s="5"/>
    </row>
    <row r="71" spans="1:13" ht="40.5">
      <c r="A71" s="3">
        <v>46254</v>
      </c>
      <c r="B71" s="4">
        <v>458277</v>
      </c>
      <c r="C71" s="4" t="s">
        <v>91</v>
      </c>
      <c r="D71" s="4">
        <v>4477</v>
      </c>
      <c r="E71" s="4" t="s">
        <v>92</v>
      </c>
      <c r="F71" s="12">
        <v>466239</v>
      </c>
      <c r="G71" s="12">
        <v>8401</v>
      </c>
      <c r="H71" s="12">
        <v>8401</v>
      </c>
      <c r="I71" s="12">
        <v>4200</v>
      </c>
      <c r="J71" s="12">
        <v>4200</v>
      </c>
      <c r="K71" s="12">
        <v>4200</v>
      </c>
      <c r="L71" s="12">
        <v>495641</v>
      </c>
      <c r="M71" s="5"/>
    </row>
    <row r="72" spans="1:13" ht="18.75" customHeight="1">
      <c r="A72" s="43" t="s">
        <v>18</v>
      </c>
      <c r="B72" s="44"/>
      <c r="C72" s="44"/>
      <c r="D72" s="44"/>
      <c r="E72" s="45"/>
      <c r="F72" s="14">
        <f>SUM(F70:F71)</f>
        <v>1357427</v>
      </c>
      <c r="G72" s="14">
        <f t="shared" ref="G72:L72" si="6">SUM(G70:G71)</f>
        <v>24315</v>
      </c>
      <c r="H72" s="14">
        <f t="shared" si="6"/>
        <v>24315</v>
      </c>
      <c r="I72" s="14">
        <f t="shared" si="6"/>
        <v>12157</v>
      </c>
      <c r="J72" s="14">
        <f t="shared" si="6"/>
        <v>12157</v>
      </c>
      <c r="K72" s="14">
        <f t="shared" si="6"/>
        <v>4200</v>
      </c>
      <c r="L72" s="14">
        <f t="shared" si="6"/>
        <v>1434571</v>
      </c>
    </row>
    <row r="73" spans="1:13" ht="18.75" customHeight="1">
      <c r="A73" s="46" t="s">
        <v>93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</row>
    <row r="74" spans="1:13" ht="40.5">
      <c r="A74" s="3">
        <v>46254</v>
      </c>
      <c r="B74" s="4">
        <v>213775</v>
      </c>
      <c r="C74" s="4" t="s">
        <v>69</v>
      </c>
      <c r="D74" s="4">
        <v>8538</v>
      </c>
      <c r="E74" s="4" t="s">
        <v>94</v>
      </c>
      <c r="F74" s="12">
        <v>419328</v>
      </c>
      <c r="G74" s="12">
        <v>7555</v>
      </c>
      <c r="H74" s="12">
        <v>7555</v>
      </c>
      <c r="I74" s="12">
        <v>3778</v>
      </c>
      <c r="J74" s="12">
        <v>3778</v>
      </c>
      <c r="K74" s="12">
        <v>3778</v>
      </c>
      <c r="L74" s="12">
        <v>445772</v>
      </c>
    </row>
    <row r="75" spans="1:13" ht="18.75" customHeight="1">
      <c r="A75" s="43" t="s">
        <v>18</v>
      </c>
      <c r="B75" s="44"/>
      <c r="C75" s="44"/>
      <c r="D75" s="44"/>
      <c r="E75" s="45"/>
      <c r="F75" s="10">
        <v>419328</v>
      </c>
      <c r="G75" s="10">
        <v>7555</v>
      </c>
      <c r="H75" s="10">
        <v>7555</v>
      </c>
      <c r="I75" s="10">
        <v>3778</v>
      </c>
      <c r="J75" s="10">
        <v>3778</v>
      </c>
      <c r="K75" s="10">
        <v>3778</v>
      </c>
      <c r="L75" s="10">
        <v>445772</v>
      </c>
    </row>
    <row r="76" spans="1:13" ht="18.75" customHeight="1">
      <c r="A76" s="46" t="s">
        <v>95</v>
      </c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</row>
    <row r="77" spans="1:13" ht="53.25">
      <c r="A77" s="3">
        <v>46254</v>
      </c>
      <c r="B77" s="4">
        <v>434942</v>
      </c>
      <c r="C77" s="4" t="s">
        <v>96</v>
      </c>
      <c r="D77" s="4">
        <v>9876</v>
      </c>
      <c r="E77" s="4" t="s">
        <v>97</v>
      </c>
      <c r="F77" s="54">
        <f>L77-K77-J77-I77-H77-G77</f>
        <v>470339</v>
      </c>
      <c r="G77" s="54">
        <v>8475</v>
      </c>
      <c r="H77" s="54">
        <v>8475</v>
      </c>
      <c r="I77" s="12">
        <v>4237</v>
      </c>
      <c r="J77" s="12">
        <v>4237</v>
      </c>
      <c r="K77" s="12">
        <v>4237</v>
      </c>
      <c r="L77" s="12">
        <v>500000</v>
      </c>
    </row>
    <row r="78" spans="1:13" ht="18.75" customHeight="1">
      <c r="A78" s="43" t="s">
        <v>18</v>
      </c>
      <c r="B78" s="44"/>
      <c r="C78" s="44"/>
      <c r="D78" s="44"/>
      <c r="E78" s="45"/>
      <c r="F78" s="10">
        <f>L78-K78-J78-I78-H78-G78</f>
        <v>470339</v>
      </c>
      <c r="G78" s="10">
        <v>8475</v>
      </c>
      <c r="H78" s="10">
        <v>8475</v>
      </c>
      <c r="I78" s="10">
        <v>4237</v>
      </c>
      <c r="J78" s="10">
        <v>4237</v>
      </c>
      <c r="K78" s="10">
        <v>4237</v>
      </c>
      <c r="L78" s="10">
        <v>500000</v>
      </c>
    </row>
    <row r="79" spans="1:13" ht="18.75" customHeight="1">
      <c r="A79" s="46" t="s">
        <v>98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</row>
    <row r="80" spans="1:13" ht="40.5">
      <c r="A80" s="3">
        <v>46254</v>
      </c>
      <c r="B80" s="4">
        <v>2229761</v>
      </c>
      <c r="C80" s="4" t="s">
        <v>99</v>
      </c>
      <c r="D80" s="4">
        <v>9731</v>
      </c>
      <c r="E80" s="4" t="s">
        <v>100</v>
      </c>
      <c r="F80" s="54">
        <f>L80-J80-I80-H80-G80</f>
        <v>458830</v>
      </c>
      <c r="G80" s="54">
        <v>19626</v>
      </c>
      <c r="H80" s="54">
        <v>13070</v>
      </c>
      <c r="I80" s="12">
        <v>4237</v>
      </c>
      <c r="J80" s="12">
        <v>4237</v>
      </c>
      <c r="K80" s="13"/>
      <c r="L80" s="12">
        <v>500000</v>
      </c>
    </row>
    <row r="81" spans="1:12" ht="27.75">
      <c r="A81" s="3">
        <v>46254</v>
      </c>
      <c r="B81" s="4">
        <v>1706640</v>
      </c>
      <c r="C81" s="4" t="s">
        <v>101</v>
      </c>
      <c r="D81" s="4">
        <v>9733</v>
      </c>
      <c r="E81" s="4" t="s">
        <v>102</v>
      </c>
      <c r="F81" s="54">
        <f>L81-J81-I81-H81</f>
        <v>478935</v>
      </c>
      <c r="G81" s="13"/>
      <c r="H81" s="54">
        <v>10533</v>
      </c>
      <c r="I81" s="54">
        <v>5266</v>
      </c>
      <c r="J81" s="54">
        <v>5266</v>
      </c>
      <c r="K81" s="13"/>
      <c r="L81" s="12">
        <v>500000</v>
      </c>
    </row>
    <row r="82" spans="1:12" ht="18.75" customHeight="1">
      <c r="A82" s="43" t="s">
        <v>18</v>
      </c>
      <c r="B82" s="44"/>
      <c r="C82" s="44"/>
      <c r="D82" s="44"/>
      <c r="E82" s="45"/>
      <c r="F82" s="14">
        <f>SUM(F80:F81)</f>
        <v>937765</v>
      </c>
      <c r="G82" s="14">
        <f t="shared" ref="G82:L82" si="7">SUM(G80:G81)</f>
        <v>19626</v>
      </c>
      <c r="H82" s="14">
        <f t="shared" si="7"/>
        <v>23603</v>
      </c>
      <c r="I82" s="14">
        <f t="shared" si="7"/>
        <v>9503</v>
      </c>
      <c r="J82" s="14">
        <f t="shared" si="7"/>
        <v>9503</v>
      </c>
      <c r="K82" s="14">
        <f t="shared" si="7"/>
        <v>0</v>
      </c>
      <c r="L82" s="14">
        <f t="shared" si="7"/>
        <v>1000000</v>
      </c>
    </row>
    <row r="83" spans="1:12" ht="18.75" customHeight="1">
      <c r="A83" s="46" t="s">
        <v>103</v>
      </c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</row>
    <row r="84" spans="1:12" ht="53.25">
      <c r="A84" s="3">
        <v>46254</v>
      </c>
      <c r="B84" s="4">
        <v>1011520</v>
      </c>
      <c r="C84" s="4" t="s">
        <v>104</v>
      </c>
      <c r="D84" s="4">
        <v>10679</v>
      </c>
      <c r="E84" s="4" t="s">
        <v>105</v>
      </c>
      <c r="F84" s="54">
        <f>L84-K84-J84-I84-H84-G84</f>
        <v>638973</v>
      </c>
      <c r="G84" s="54">
        <v>11514</v>
      </c>
      <c r="H84" s="54">
        <v>11514</v>
      </c>
      <c r="I84" s="54">
        <v>5756</v>
      </c>
      <c r="J84" s="54">
        <v>5756</v>
      </c>
      <c r="K84" s="54">
        <v>5756</v>
      </c>
      <c r="L84" s="12">
        <v>679269</v>
      </c>
    </row>
    <row r="85" spans="1:12" ht="18.75" customHeight="1">
      <c r="A85" s="43" t="s">
        <v>18</v>
      </c>
      <c r="B85" s="44"/>
      <c r="C85" s="44"/>
      <c r="D85" s="44"/>
      <c r="E85" s="45"/>
      <c r="F85" s="10">
        <f>L85-K85-J85-I85-H85-G85</f>
        <v>638973</v>
      </c>
      <c r="G85" s="10">
        <v>11514</v>
      </c>
      <c r="H85" s="10">
        <v>11514</v>
      </c>
      <c r="I85" s="10">
        <v>5756</v>
      </c>
      <c r="J85" s="10">
        <v>5756</v>
      </c>
      <c r="K85" s="10">
        <v>5756</v>
      </c>
      <c r="L85" s="10">
        <v>679269</v>
      </c>
    </row>
    <row r="86" spans="1:12" ht="18.75" customHeight="1">
      <c r="A86" s="46" t="s">
        <v>106</v>
      </c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</row>
    <row r="87" spans="1:12" ht="53.25">
      <c r="A87" s="3">
        <v>46254</v>
      </c>
      <c r="B87" s="4">
        <v>253926</v>
      </c>
      <c r="C87" s="4" t="s">
        <v>107</v>
      </c>
      <c r="D87" s="4">
        <v>8457</v>
      </c>
      <c r="E87" s="4" t="s">
        <v>108</v>
      </c>
      <c r="F87" s="54">
        <f>L87-K87-H87-G87</f>
        <v>1131018</v>
      </c>
      <c r="G87" s="54">
        <v>27593</v>
      </c>
      <c r="H87" s="54">
        <v>27593</v>
      </c>
      <c r="I87" s="13"/>
      <c r="J87" s="13"/>
      <c r="K87" s="54">
        <v>13796</v>
      </c>
      <c r="L87" s="12">
        <v>1200000</v>
      </c>
    </row>
    <row r="88" spans="1:12" ht="18.75" customHeight="1">
      <c r="A88" s="43" t="s">
        <v>18</v>
      </c>
      <c r="B88" s="44"/>
      <c r="C88" s="44"/>
      <c r="D88" s="44"/>
      <c r="E88" s="45"/>
      <c r="F88" s="10">
        <f>L88-K88-H88-G88</f>
        <v>1131018</v>
      </c>
      <c r="G88" s="10">
        <v>27593</v>
      </c>
      <c r="H88" s="10">
        <v>27593</v>
      </c>
      <c r="I88" s="11"/>
      <c r="J88" s="11"/>
      <c r="K88" s="10">
        <v>13796</v>
      </c>
      <c r="L88" s="10">
        <v>1200000</v>
      </c>
    </row>
    <row r="89" spans="1:12" ht="18.75" customHeight="1">
      <c r="A89" s="46" t="s">
        <v>109</v>
      </c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</row>
    <row r="90" spans="1:12" ht="155.25">
      <c r="A90" s="3">
        <v>46254</v>
      </c>
      <c r="B90" s="4">
        <v>417179</v>
      </c>
      <c r="C90" s="4" t="s">
        <v>110</v>
      </c>
      <c r="D90" s="4">
        <v>10623</v>
      </c>
      <c r="E90" s="4" t="s">
        <v>111</v>
      </c>
      <c r="F90" s="12">
        <v>725160</v>
      </c>
      <c r="G90" s="12">
        <v>12949</v>
      </c>
      <c r="H90" s="12">
        <v>12949</v>
      </c>
      <c r="I90" s="12">
        <v>6475</v>
      </c>
      <c r="J90" s="12">
        <v>6475</v>
      </c>
      <c r="K90" s="13"/>
      <c r="L90" s="12">
        <v>764008</v>
      </c>
    </row>
    <row r="91" spans="1:12" ht="43.5" customHeight="1">
      <c r="A91" s="3">
        <v>46254</v>
      </c>
      <c r="B91" s="4">
        <v>641635</v>
      </c>
      <c r="C91" s="4" t="s">
        <v>162</v>
      </c>
      <c r="D91" s="4">
        <v>11038</v>
      </c>
      <c r="E91" s="4" t="s">
        <v>163</v>
      </c>
      <c r="F91" s="12">
        <f>L91-K91-J91-I91-H91-G91</f>
        <v>2129163</v>
      </c>
      <c r="G91" s="12">
        <v>38363</v>
      </c>
      <c r="H91" s="12">
        <v>38363</v>
      </c>
      <c r="I91" s="12">
        <v>19182</v>
      </c>
      <c r="J91" s="12">
        <v>19182</v>
      </c>
      <c r="K91" s="13">
        <v>19182</v>
      </c>
      <c r="L91" s="12">
        <v>2263435</v>
      </c>
    </row>
    <row r="92" spans="1:12" ht="66">
      <c r="A92" s="3">
        <v>46254</v>
      </c>
      <c r="B92" s="4">
        <v>350836</v>
      </c>
      <c r="C92" s="4" t="s">
        <v>112</v>
      </c>
      <c r="D92" s="4">
        <v>11271</v>
      </c>
      <c r="E92" s="4" t="s">
        <v>113</v>
      </c>
      <c r="F92" s="12">
        <v>5455931</v>
      </c>
      <c r="G92" s="12">
        <v>98305</v>
      </c>
      <c r="H92" s="12">
        <v>98305</v>
      </c>
      <c r="I92" s="12">
        <v>49153</v>
      </c>
      <c r="J92" s="12">
        <v>49153</v>
      </c>
      <c r="K92" s="12">
        <v>49153</v>
      </c>
      <c r="L92" s="12">
        <v>5800000</v>
      </c>
    </row>
    <row r="93" spans="1:12" ht="53.25">
      <c r="A93" s="3">
        <v>46254</v>
      </c>
      <c r="B93" s="4">
        <v>440557</v>
      </c>
      <c r="C93" s="4" t="s">
        <v>114</v>
      </c>
      <c r="D93" s="4">
        <v>10223</v>
      </c>
      <c r="E93" s="4" t="s">
        <v>115</v>
      </c>
      <c r="F93" s="12">
        <v>606686</v>
      </c>
      <c r="G93" s="12">
        <v>10931</v>
      </c>
      <c r="H93" s="12">
        <v>10931</v>
      </c>
      <c r="I93" s="12">
        <v>5466</v>
      </c>
      <c r="J93" s="12">
        <v>5466</v>
      </c>
      <c r="K93" s="12">
        <v>5466</v>
      </c>
      <c r="L93" s="12">
        <v>644946</v>
      </c>
    </row>
    <row r="94" spans="1:12" ht="40.5">
      <c r="A94" s="3">
        <v>46254</v>
      </c>
      <c r="B94" s="4">
        <v>440413</v>
      </c>
      <c r="C94" s="4" t="s">
        <v>116</v>
      </c>
      <c r="D94" s="4">
        <v>10953</v>
      </c>
      <c r="E94" s="4" t="s">
        <v>117</v>
      </c>
      <c r="F94" s="12">
        <v>1599151</v>
      </c>
      <c r="G94" s="12">
        <v>28814</v>
      </c>
      <c r="H94" s="12">
        <v>28814</v>
      </c>
      <c r="I94" s="12">
        <v>14407</v>
      </c>
      <c r="J94" s="12">
        <v>14407</v>
      </c>
      <c r="K94" s="12">
        <v>14407</v>
      </c>
      <c r="L94" s="12">
        <v>1700000</v>
      </c>
    </row>
    <row r="95" spans="1:12" ht="66">
      <c r="A95" s="3">
        <v>46254</v>
      </c>
      <c r="B95" s="4">
        <v>437588</v>
      </c>
      <c r="C95" s="4" t="s">
        <v>118</v>
      </c>
      <c r="D95" s="4">
        <v>11111</v>
      </c>
      <c r="E95" s="4" t="s">
        <v>119</v>
      </c>
      <c r="F95" s="12">
        <v>376270</v>
      </c>
      <c r="G95" s="12">
        <v>6780</v>
      </c>
      <c r="H95" s="12">
        <v>6780</v>
      </c>
      <c r="I95" s="12">
        <v>3390</v>
      </c>
      <c r="J95" s="12">
        <v>3390</v>
      </c>
      <c r="K95" s="12">
        <v>3390</v>
      </c>
      <c r="L95" s="12">
        <v>400000</v>
      </c>
    </row>
    <row r="96" spans="1:12" ht="18.75" customHeight="1">
      <c r="A96" s="43" t="s">
        <v>18</v>
      </c>
      <c r="B96" s="44"/>
      <c r="C96" s="44"/>
      <c r="D96" s="44"/>
      <c r="E96" s="45"/>
      <c r="F96" s="14">
        <f>SUM(F90:F95)</f>
        <v>10892361</v>
      </c>
      <c r="G96" s="14">
        <f t="shared" ref="G96:L96" si="8">SUM(G90:G95)</f>
        <v>196142</v>
      </c>
      <c r="H96" s="14">
        <f t="shared" si="8"/>
        <v>196142</v>
      </c>
      <c r="I96" s="14">
        <f t="shared" si="8"/>
        <v>98073</v>
      </c>
      <c r="J96" s="14">
        <f t="shared" si="8"/>
        <v>98073</v>
      </c>
      <c r="K96" s="14">
        <f t="shared" si="8"/>
        <v>91598</v>
      </c>
      <c r="L96" s="14">
        <f t="shared" si="8"/>
        <v>11572389</v>
      </c>
    </row>
    <row r="97" spans="1:12" ht="18.75" customHeight="1">
      <c r="A97" s="46" t="s">
        <v>120</v>
      </c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</row>
    <row r="98" spans="1:12" ht="27.75">
      <c r="A98" s="3">
        <v>46254</v>
      </c>
      <c r="B98" s="4">
        <v>520878</v>
      </c>
      <c r="C98" s="4" t="s">
        <v>121</v>
      </c>
      <c r="D98" s="4">
        <v>11558</v>
      </c>
      <c r="E98" s="4" t="s">
        <v>122</v>
      </c>
      <c r="F98" s="12">
        <v>1497600</v>
      </c>
      <c r="G98" s="13"/>
      <c r="H98" s="12">
        <v>31200</v>
      </c>
      <c r="I98" s="12">
        <v>15600</v>
      </c>
      <c r="J98" s="12">
        <v>15600</v>
      </c>
      <c r="K98" s="13"/>
      <c r="L98" s="12">
        <v>1560000</v>
      </c>
    </row>
    <row r="99" spans="1:12" ht="27.75">
      <c r="A99" s="3">
        <v>46254</v>
      </c>
      <c r="B99" s="4">
        <v>453599</v>
      </c>
      <c r="C99" s="4" t="s">
        <v>123</v>
      </c>
      <c r="D99" s="4">
        <v>11558</v>
      </c>
      <c r="E99" s="4" t="s">
        <v>122</v>
      </c>
      <c r="F99" s="12">
        <v>6188736</v>
      </c>
      <c r="G99" s="13"/>
      <c r="H99" s="12">
        <v>128932</v>
      </c>
      <c r="I99" s="12">
        <v>64466</v>
      </c>
      <c r="J99" s="12">
        <v>64466</v>
      </c>
      <c r="K99" s="13"/>
      <c r="L99" s="12">
        <v>6446600</v>
      </c>
    </row>
    <row r="100" spans="1:12" ht="27.75">
      <c r="A100" s="3">
        <v>46254</v>
      </c>
      <c r="B100" s="4">
        <v>453608</v>
      </c>
      <c r="C100" s="4" t="s">
        <v>124</v>
      </c>
      <c r="D100" s="4">
        <v>11558</v>
      </c>
      <c r="E100" s="4" t="s">
        <v>122</v>
      </c>
      <c r="F100" s="12">
        <v>6432000</v>
      </c>
      <c r="G100" s="13"/>
      <c r="H100" s="12">
        <v>134000</v>
      </c>
      <c r="I100" s="12">
        <v>67000</v>
      </c>
      <c r="J100" s="12">
        <v>67000</v>
      </c>
      <c r="K100" s="13"/>
      <c r="L100" s="12">
        <v>6700000</v>
      </c>
    </row>
    <row r="101" spans="1:12" ht="18.75" customHeight="1">
      <c r="A101" s="43" t="s">
        <v>18</v>
      </c>
      <c r="B101" s="44"/>
      <c r="C101" s="44"/>
      <c r="D101" s="44"/>
      <c r="E101" s="45"/>
      <c r="F101" s="14">
        <f>SUM(F98:F100)</f>
        <v>14118336</v>
      </c>
      <c r="G101" s="14">
        <f t="shared" ref="G101:L101" si="9">SUM(G98:G100)</f>
        <v>0</v>
      </c>
      <c r="H101" s="14">
        <f t="shared" si="9"/>
        <v>294132</v>
      </c>
      <c r="I101" s="14">
        <f t="shared" si="9"/>
        <v>147066</v>
      </c>
      <c r="J101" s="14">
        <f t="shared" si="9"/>
        <v>147066</v>
      </c>
      <c r="K101" s="14">
        <f t="shared" si="9"/>
        <v>0</v>
      </c>
      <c r="L101" s="14">
        <f t="shared" si="9"/>
        <v>14706600</v>
      </c>
    </row>
    <row r="102" spans="1:12" ht="18.75" customHeight="1">
      <c r="A102" s="46" t="s">
        <v>125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</row>
    <row r="103" spans="1:12" ht="40.5">
      <c r="A103" s="3">
        <v>46254</v>
      </c>
      <c r="B103" s="4">
        <v>547647</v>
      </c>
      <c r="C103" s="4" t="s">
        <v>126</v>
      </c>
      <c r="D103" s="4">
        <v>11628</v>
      </c>
      <c r="E103" s="4" t="s">
        <v>127</v>
      </c>
      <c r="F103" s="12">
        <v>631680</v>
      </c>
      <c r="G103" s="13"/>
      <c r="H103" s="12">
        <v>13160</v>
      </c>
      <c r="I103" s="12">
        <v>6580</v>
      </c>
      <c r="J103" s="12">
        <v>6580</v>
      </c>
      <c r="K103" s="13"/>
      <c r="L103" s="12">
        <v>658000</v>
      </c>
    </row>
    <row r="104" spans="1:12" ht="40.5">
      <c r="A104" s="3">
        <v>46254</v>
      </c>
      <c r="B104" s="4">
        <v>547636</v>
      </c>
      <c r="C104" s="4" t="s">
        <v>128</v>
      </c>
      <c r="D104" s="4">
        <v>11628</v>
      </c>
      <c r="E104" s="4" t="s">
        <v>127</v>
      </c>
      <c r="F104" s="12">
        <v>1523227</v>
      </c>
      <c r="G104" s="13"/>
      <c r="H104" s="12">
        <v>31734</v>
      </c>
      <c r="I104" s="12">
        <v>15867</v>
      </c>
      <c r="J104" s="12">
        <v>15867</v>
      </c>
      <c r="K104" s="13"/>
      <c r="L104" s="12">
        <v>1586695</v>
      </c>
    </row>
    <row r="105" spans="1:12" ht="40.5">
      <c r="A105" s="3">
        <v>46254</v>
      </c>
      <c r="B105" s="4">
        <v>550373</v>
      </c>
      <c r="C105" s="4" t="s">
        <v>129</v>
      </c>
      <c r="D105" s="4">
        <v>11628</v>
      </c>
      <c r="E105" s="4" t="s">
        <v>127</v>
      </c>
      <c r="F105" s="12">
        <v>2269440</v>
      </c>
      <c r="G105" s="13"/>
      <c r="H105" s="12">
        <v>47280</v>
      </c>
      <c r="I105" s="12">
        <v>23640</v>
      </c>
      <c r="J105" s="12">
        <v>23640</v>
      </c>
      <c r="K105" s="13"/>
      <c r="L105" s="12">
        <v>2364000</v>
      </c>
    </row>
    <row r="106" spans="1:12" ht="40.5">
      <c r="A106" s="3">
        <v>46254</v>
      </c>
      <c r="B106" s="4">
        <v>547633</v>
      </c>
      <c r="C106" s="4" t="s">
        <v>130</v>
      </c>
      <c r="D106" s="4">
        <v>11628</v>
      </c>
      <c r="E106" s="4" t="s">
        <v>127</v>
      </c>
      <c r="F106" s="12">
        <v>1299230</v>
      </c>
      <c r="G106" s="13"/>
      <c r="H106" s="12">
        <v>27067</v>
      </c>
      <c r="I106" s="12">
        <v>13534</v>
      </c>
      <c r="J106" s="12">
        <v>13534</v>
      </c>
      <c r="K106" s="13"/>
      <c r="L106" s="12">
        <v>1353365</v>
      </c>
    </row>
    <row r="107" spans="1:12" ht="18.75" customHeight="1">
      <c r="A107" s="43" t="s">
        <v>18</v>
      </c>
      <c r="B107" s="44"/>
      <c r="C107" s="44"/>
      <c r="D107" s="44"/>
      <c r="E107" s="45"/>
      <c r="F107" s="14">
        <f>SUM(F103:F106)</f>
        <v>5723577</v>
      </c>
      <c r="G107" s="14">
        <f t="shared" ref="G107:L107" si="10">SUM(G103:G106)</f>
        <v>0</v>
      </c>
      <c r="H107" s="14">
        <f t="shared" si="10"/>
        <v>119241</v>
      </c>
      <c r="I107" s="14">
        <f t="shared" si="10"/>
        <v>59621</v>
      </c>
      <c r="J107" s="14">
        <f t="shared" si="10"/>
        <v>59621</v>
      </c>
      <c r="K107" s="14">
        <f t="shared" si="10"/>
        <v>0</v>
      </c>
      <c r="L107" s="14">
        <f t="shared" si="10"/>
        <v>5962060</v>
      </c>
    </row>
    <row r="108" spans="1:12" ht="18.75" customHeight="1">
      <c r="A108" s="46" t="s">
        <v>131</v>
      </c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</row>
    <row r="109" spans="1:12" ht="33.75" customHeight="1">
      <c r="A109" s="3">
        <v>46254</v>
      </c>
      <c r="B109" s="4">
        <v>2336930</v>
      </c>
      <c r="C109" s="4" t="s">
        <v>132</v>
      </c>
      <c r="D109" s="4">
        <v>11926</v>
      </c>
      <c r="E109" s="4" t="s">
        <v>133</v>
      </c>
      <c r="F109" s="54">
        <f>L109-J109-I109-H109</f>
        <v>572488</v>
      </c>
      <c r="G109" s="13"/>
      <c r="H109" s="54">
        <v>13756</v>
      </c>
      <c r="I109" s="54">
        <v>6878</v>
      </c>
      <c r="J109" s="54">
        <v>6878</v>
      </c>
      <c r="K109" s="13"/>
      <c r="L109" s="12">
        <v>600000</v>
      </c>
    </row>
    <row r="110" spans="1:12" ht="18.75" customHeight="1">
      <c r="A110" s="43" t="s">
        <v>18</v>
      </c>
      <c r="B110" s="44"/>
      <c r="C110" s="44"/>
      <c r="D110" s="44"/>
      <c r="E110" s="45"/>
      <c r="F110" s="14">
        <f t="shared" ref="F110:L110" si="11">SUM(F109)</f>
        <v>572488</v>
      </c>
      <c r="G110" s="14">
        <f t="shared" si="11"/>
        <v>0</v>
      </c>
      <c r="H110" s="14">
        <f t="shared" si="11"/>
        <v>13756</v>
      </c>
      <c r="I110" s="14">
        <f t="shared" si="11"/>
        <v>6878</v>
      </c>
      <c r="J110" s="14">
        <f t="shared" si="11"/>
        <v>6878</v>
      </c>
      <c r="K110" s="14">
        <f t="shared" si="11"/>
        <v>0</v>
      </c>
      <c r="L110" s="14">
        <f t="shared" si="11"/>
        <v>600000</v>
      </c>
    </row>
    <row r="111" spans="1:12" ht="18.75" customHeight="1">
      <c r="A111" s="46" t="s">
        <v>134</v>
      </c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</row>
    <row r="112" spans="1:12" ht="53.25">
      <c r="A112" s="3">
        <v>46254</v>
      </c>
      <c r="B112" s="4">
        <v>642178</v>
      </c>
      <c r="C112" s="4" t="s">
        <v>135</v>
      </c>
      <c r="D112" s="4">
        <v>10036</v>
      </c>
      <c r="E112" s="4" t="s">
        <v>136</v>
      </c>
      <c r="F112" s="12">
        <v>1613558</v>
      </c>
      <c r="G112" s="12">
        <v>28814</v>
      </c>
      <c r="H112" s="12">
        <v>28814</v>
      </c>
      <c r="I112" s="12">
        <v>14407</v>
      </c>
      <c r="J112" s="12">
        <v>14407</v>
      </c>
      <c r="K112" s="13"/>
      <c r="L112" s="12">
        <v>1700000</v>
      </c>
    </row>
    <row r="113" spans="1:12" ht="18.75" customHeight="1">
      <c r="A113" s="43" t="s">
        <v>18</v>
      </c>
      <c r="B113" s="44"/>
      <c r="C113" s="44"/>
      <c r="D113" s="44"/>
      <c r="E113" s="45"/>
      <c r="F113" s="10">
        <v>1613558</v>
      </c>
      <c r="G113" s="10">
        <v>28814</v>
      </c>
      <c r="H113" s="10">
        <v>28814</v>
      </c>
      <c r="I113" s="10">
        <v>14407</v>
      </c>
      <c r="J113" s="10">
        <v>14407</v>
      </c>
      <c r="K113" s="11"/>
      <c r="L113" s="10">
        <v>1700000</v>
      </c>
    </row>
    <row r="114" spans="1:12" ht="18.75" customHeight="1">
      <c r="A114" s="46" t="s">
        <v>137</v>
      </c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</row>
    <row r="115" spans="1:12" ht="40.5">
      <c r="A115" s="3">
        <v>46254</v>
      </c>
      <c r="B115" s="4">
        <v>1037987</v>
      </c>
      <c r="C115" s="4" t="s">
        <v>138</v>
      </c>
      <c r="D115" s="4">
        <v>12701</v>
      </c>
      <c r="E115" s="4" t="s">
        <v>139</v>
      </c>
      <c r="F115" s="12">
        <v>646195</v>
      </c>
      <c r="G115" s="12">
        <v>13462</v>
      </c>
      <c r="H115" s="12">
        <v>13462</v>
      </c>
      <c r="I115" s="13"/>
      <c r="J115" s="13"/>
      <c r="K115" s="13"/>
      <c r="L115" s="12">
        <v>673119</v>
      </c>
    </row>
    <row r="116" spans="1:12" ht="18.75" customHeight="1">
      <c r="A116" s="43" t="s">
        <v>18</v>
      </c>
      <c r="B116" s="44"/>
      <c r="C116" s="44"/>
      <c r="D116" s="44"/>
      <c r="E116" s="45"/>
      <c r="F116" s="10">
        <v>646195</v>
      </c>
      <c r="G116" s="10">
        <v>13462</v>
      </c>
      <c r="H116" s="10">
        <v>13462</v>
      </c>
      <c r="I116" s="11"/>
      <c r="J116" s="11"/>
      <c r="K116" s="11"/>
      <c r="L116" s="10">
        <v>673119</v>
      </c>
    </row>
    <row r="117" spans="1:12" ht="18.75" customHeight="1">
      <c r="A117" s="46" t="s">
        <v>140</v>
      </c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</row>
    <row r="118" spans="1:12" ht="78.75">
      <c r="A118" s="3">
        <v>46254</v>
      </c>
      <c r="B118" s="4">
        <v>306652</v>
      </c>
      <c r="C118" s="4" t="s">
        <v>141</v>
      </c>
      <c r="D118" s="4">
        <v>7135</v>
      </c>
      <c r="E118" s="4" t="s">
        <v>142</v>
      </c>
      <c r="F118" s="12">
        <v>5428722</v>
      </c>
      <c r="G118" s="12">
        <v>113098</v>
      </c>
      <c r="H118" s="12">
        <v>113098</v>
      </c>
      <c r="I118" s="13"/>
      <c r="J118" s="13"/>
      <c r="K118" s="13"/>
      <c r="L118" s="12">
        <v>5654918</v>
      </c>
    </row>
    <row r="119" spans="1:12" ht="18.75" customHeight="1">
      <c r="A119" s="43" t="s">
        <v>18</v>
      </c>
      <c r="B119" s="44"/>
      <c r="C119" s="44"/>
      <c r="D119" s="44"/>
      <c r="E119" s="45"/>
      <c r="F119" s="10">
        <v>5428722</v>
      </c>
      <c r="G119" s="10">
        <v>113098</v>
      </c>
      <c r="H119" s="10">
        <v>113098</v>
      </c>
      <c r="I119" s="11"/>
      <c r="J119" s="11"/>
      <c r="K119" s="11"/>
      <c r="L119" s="10">
        <v>5654918</v>
      </c>
    </row>
    <row r="120" spans="1:12" ht="18.75" customHeight="1">
      <c r="A120" s="46" t="s">
        <v>143</v>
      </c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</row>
    <row r="121" spans="1:12" ht="40.5">
      <c r="A121" s="3">
        <v>46254</v>
      </c>
      <c r="B121" s="4">
        <v>1936682</v>
      </c>
      <c r="C121" s="4" t="s">
        <v>89</v>
      </c>
      <c r="D121" s="4">
        <v>11519</v>
      </c>
      <c r="E121" s="4" t="s">
        <v>144</v>
      </c>
      <c r="F121" s="12">
        <v>3212429</v>
      </c>
      <c r="G121" s="12">
        <v>66926</v>
      </c>
      <c r="H121" s="12">
        <v>66926</v>
      </c>
      <c r="I121" s="13"/>
      <c r="J121" s="13"/>
      <c r="K121" s="13"/>
      <c r="L121" s="12">
        <v>3346281</v>
      </c>
    </row>
    <row r="122" spans="1:12" ht="18.75" customHeight="1">
      <c r="A122" s="43" t="s">
        <v>18</v>
      </c>
      <c r="B122" s="44"/>
      <c r="C122" s="44"/>
      <c r="D122" s="44"/>
      <c r="E122" s="45"/>
      <c r="F122" s="10">
        <v>3212429</v>
      </c>
      <c r="G122" s="10">
        <v>66926</v>
      </c>
      <c r="H122" s="10">
        <v>66926</v>
      </c>
      <c r="I122" s="11"/>
      <c r="J122" s="11"/>
      <c r="K122" s="11"/>
      <c r="L122" s="10">
        <v>3346281</v>
      </c>
    </row>
    <row r="123" spans="1:12" ht="18.75" customHeight="1">
      <c r="A123" s="46" t="s">
        <v>145</v>
      </c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</row>
    <row r="124" spans="1:12" ht="117">
      <c r="A124" s="3">
        <v>46254</v>
      </c>
      <c r="B124" s="4">
        <v>2535207</v>
      </c>
      <c r="C124" s="4" t="s">
        <v>146</v>
      </c>
      <c r="D124" s="4">
        <v>12217</v>
      </c>
      <c r="E124" s="4" t="s">
        <v>147</v>
      </c>
      <c r="F124" s="12">
        <v>734254</v>
      </c>
      <c r="G124" s="13"/>
      <c r="H124" s="12">
        <v>14985</v>
      </c>
      <c r="I124" s="13"/>
      <c r="J124" s="13"/>
      <c r="K124" s="13"/>
      <c r="L124" s="12">
        <v>749239</v>
      </c>
    </row>
    <row r="125" spans="1:12" ht="78.75">
      <c r="A125" s="3">
        <v>46254</v>
      </c>
      <c r="B125" s="4">
        <v>8628417</v>
      </c>
      <c r="C125" s="4" t="s">
        <v>148</v>
      </c>
      <c r="D125" s="4">
        <v>13124</v>
      </c>
      <c r="E125" s="4" t="s">
        <v>149</v>
      </c>
      <c r="F125" s="12">
        <v>1448915</v>
      </c>
      <c r="G125" s="12">
        <v>31160</v>
      </c>
      <c r="H125" s="12">
        <v>31160</v>
      </c>
      <c r="I125" s="12">
        <v>15580</v>
      </c>
      <c r="J125" s="12">
        <v>15580</v>
      </c>
      <c r="K125" s="12">
        <v>15580</v>
      </c>
      <c r="L125" s="12">
        <v>1557975</v>
      </c>
    </row>
    <row r="126" spans="1:12" ht="66">
      <c r="A126" s="3">
        <v>46254</v>
      </c>
      <c r="B126" s="4">
        <v>1137271</v>
      </c>
      <c r="C126" s="4" t="s">
        <v>101</v>
      </c>
      <c r="D126" s="4">
        <v>12126</v>
      </c>
      <c r="E126" s="4" t="s">
        <v>150</v>
      </c>
      <c r="F126" s="54">
        <f>L126-J126-I126-H126-G126</f>
        <v>2988920</v>
      </c>
      <c r="G126" s="54">
        <v>81723</v>
      </c>
      <c r="H126" s="54">
        <v>54483</v>
      </c>
      <c r="I126" s="12">
        <v>26941</v>
      </c>
      <c r="J126" s="12">
        <v>26941</v>
      </c>
      <c r="K126" s="13"/>
      <c r="L126" s="12">
        <v>3179008</v>
      </c>
    </row>
    <row r="127" spans="1:12" ht="66">
      <c r="A127" s="3">
        <v>46254</v>
      </c>
      <c r="B127" s="4">
        <v>3116501</v>
      </c>
      <c r="C127" s="4" t="s">
        <v>151</v>
      </c>
      <c r="D127" s="4">
        <v>12126</v>
      </c>
      <c r="E127" s="4" t="s">
        <v>150</v>
      </c>
      <c r="F127" s="12">
        <v>702276</v>
      </c>
      <c r="G127" s="12">
        <v>18980</v>
      </c>
      <c r="H127" s="12">
        <v>12654</v>
      </c>
      <c r="I127" s="12">
        <v>6327</v>
      </c>
      <c r="J127" s="12">
        <v>6327</v>
      </c>
      <c r="K127" s="13"/>
      <c r="L127" s="12">
        <v>746564</v>
      </c>
    </row>
    <row r="128" spans="1:12" ht="66">
      <c r="A128" s="18">
        <v>46254</v>
      </c>
      <c r="B128" s="19">
        <v>2615205</v>
      </c>
      <c r="C128" s="19" t="s">
        <v>152</v>
      </c>
      <c r="D128" s="19">
        <v>12263</v>
      </c>
      <c r="E128" s="19" t="s">
        <v>153</v>
      </c>
      <c r="F128" s="12">
        <v>3683756</v>
      </c>
      <c r="G128" s="13"/>
      <c r="H128" s="12">
        <v>76745</v>
      </c>
      <c r="I128" s="12">
        <v>38372</v>
      </c>
      <c r="J128" s="12">
        <v>38372</v>
      </c>
      <c r="K128" s="13"/>
      <c r="L128" s="12">
        <v>3837245</v>
      </c>
    </row>
    <row r="129" spans="1:12" ht="18.75" customHeight="1">
      <c r="A129" s="36" t="s">
        <v>18</v>
      </c>
      <c r="B129" s="37"/>
      <c r="C129" s="37"/>
      <c r="D129" s="37"/>
      <c r="E129" s="38"/>
      <c r="F129" s="55">
        <f>SUM(F124:F128)</f>
        <v>9558121</v>
      </c>
      <c r="G129" s="55">
        <f t="shared" ref="G129:L129" si="12">SUM(G124:G128)</f>
        <v>131863</v>
      </c>
      <c r="H129" s="55">
        <f t="shared" si="12"/>
        <v>190027</v>
      </c>
      <c r="I129" s="55">
        <f t="shared" si="12"/>
        <v>87220</v>
      </c>
      <c r="J129" s="55">
        <f t="shared" si="12"/>
        <v>87220</v>
      </c>
      <c r="K129" s="55">
        <f t="shared" si="12"/>
        <v>15580</v>
      </c>
      <c r="L129" s="14">
        <f t="shared" si="12"/>
        <v>10070031</v>
      </c>
    </row>
    <row r="130" spans="1:12" s="7" customFormat="1" ht="23.25" customHeight="1">
      <c r="A130" s="39" t="s">
        <v>154</v>
      </c>
      <c r="B130" s="40"/>
      <c r="C130" s="40"/>
      <c r="D130" s="40"/>
      <c r="E130" s="41"/>
      <c r="F130" s="56">
        <f>F129+F122+F119+F116+F113+F110+F107+F101+F96+F88+F85+F82+F78+F75+F72+F68+F65+F62+F59+F56+F53+F49+F46+F38+F35+F31+F28+F25+F22+F19+F15+F12+F7</f>
        <v>124203342</v>
      </c>
      <c r="G130" s="56">
        <f t="shared" ref="G130:L130" si="13">G129+G122+G119+G116+G113+G110+G107+G101+G96+G88+G85+G82+G78+G75+G72+G68+G65+G62+G59+G56+G53+G49+G46+G38+G35+G31+G28+G25+G22+G19+G15+G12+G7</f>
        <v>1718721</v>
      </c>
      <c r="H130" s="56">
        <f t="shared" si="13"/>
        <v>3341460</v>
      </c>
      <c r="I130" s="56">
        <f t="shared" si="13"/>
        <v>1105123</v>
      </c>
      <c r="J130" s="56">
        <f t="shared" si="13"/>
        <v>1105123</v>
      </c>
      <c r="K130" s="56">
        <f t="shared" si="13"/>
        <v>592678</v>
      </c>
      <c r="L130" s="15">
        <f t="shared" si="13"/>
        <v>132066447</v>
      </c>
    </row>
    <row r="131" spans="1:12" s="8" customFormat="1" ht="18" customHeight="1">
      <c r="A131" s="42" t="s">
        <v>155</v>
      </c>
      <c r="B131" s="42"/>
      <c r="C131" s="42" t="s">
        <v>156</v>
      </c>
      <c r="D131" s="42"/>
      <c r="F131" s="16"/>
      <c r="G131" s="16"/>
      <c r="H131" s="16"/>
      <c r="I131" s="16"/>
      <c r="J131" s="16"/>
      <c r="K131" s="16"/>
      <c r="L131" s="16"/>
    </row>
    <row r="132" spans="1:12" s="8" customFormat="1" ht="18" customHeight="1">
      <c r="A132" s="33" t="s">
        <v>157</v>
      </c>
      <c r="B132" s="33"/>
      <c r="C132" s="33">
        <v>0</v>
      </c>
      <c r="D132" s="33"/>
      <c r="F132" s="16"/>
      <c r="G132" s="16"/>
      <c r="H132" s="16"/>
      <c r="I132" s="16"/>
      <c r="J132" s="16"/>
      <c r="K132" s="16"/>
      <c r="L132" s="16"/>
    </row>
    <row r="133" spans="1:12" s="8" customFormat="1" ht="18" customHeight="1">
      <c r="A133" s="33" t="s">
        <v>158</v>
      </c>
      <c r="B133" s="33"/>
      <c r="C133" s="34">
        <v>46254</v>
      </c>
      <c r="D133" s="34"/>
      <c r="F133" s="16"/>
      <c r="G133" s="16"/>
      <c r="H133" s="16"/>
      <c r="I133" s="16"/>
      <c r="J133" s="16"/>
      <c r="K133" s="16"/>
      <c r="L133" s="16"/>
    </row>
    <row r="134" spans="1:12" s="8" customFormat="1" ht="18" customHeight="1">
      <c r="A134" s="33" t="s">
        <v>159</v>
      </c>
      <c r="B134" s="33"/>
      <c r="C134" s="35">
        <v>132066447</v>
      </c>
      <c r="D134" s="35"/>
      <c r="F134" s="16"/>
      <c r="G134" s="16"/>
      <c r="H134" s="16"/>
      <c r="I134" s="16"/>
      <c r="J134" s="16"/>
      <c r="K134" s="16"/>
      <c r="L134" s="16"/>
    </row>
    <row r="135" spans="1:12" s="8" customFormat="1" ht="18" customHeight="1">
      <c r="A135" s="33" t="s">
        <v>160</v>
      </c>
      <c r="B135" s="33"/>
      <c r="C135" s="33" t="s">
        <v>161</v>
      </c>
      <c r="D135" s="33"/>
      <c r="F135" s="16"/>
      <c r="G135" s="16"/>
      <c r="H135" s="16"/>
      <c r="I135" s="16"/>
      <c r="J135" s="16"/>
      <c r="K135" s="16"/>
      <c r="L135" s="16"/>
    </row>
  </sheetData>
  <mergeCells count="81">
    <mergeCell ref="A7:E7"/>
    <mergeCell ref="A8:L8"/>
    <mergeCell ref="A12:E12"/>
    <mergeCell ref="A13:L13"/>
    <mergeCell ref="A1:B2"/>
    <mergeCell ref="A5:L5"/>
    <mergeCell ref="C3:E3"/>
    <mergeCell ref="C2:E2"/>
    <mergeCell ref="C1:E1"/>
    <mergeCell ref="A22:E22"/>
    <mergeCell ref="A23:L23"/>
    <mergeCell ref="A25:E25"/>
    <mergeCell ref="A26:L26"/>
    <mergeCell ref="A15:E15"/>
    <mergeCell ref="A16:L16"/>
    <mergeCell ref="A19:E19"/>
    <mergeCell ref="A20:L20"/>
    <mergeCell ref="A35:E35"/>
    <mergeCell ref="A36:L36"/>
    <mergeCell ref="A38:E38"/>
    <mergeCell ref="A39:L39"/>
    <mergeCell ref="A28:E28"/>
    <mergeCell ref="A29:L29"/>
    <mergeCell ref="A31:E31"/>
    <mergeCell ref="A32:L32"/>
    <mergeCell ref="A53:E53"/>
    <mergeCell ref="A54:L54"/>
    <mergeCell ref="A56:E56"/>
    <mergeCell ref="A57:L57"/>
    <mergeCell ref="A46:E46"/>
    <mergeCell ref="A47:L47"/>
    <mergeCell ref="A49:E49"/>
    <mergeCell ref="A50:L50"/>
    <mergeCell ref="A65:E65"/>
    <mergeCell ref="A66:L66"/>
    <mergeCell ref="A68:E68"/>
    <mergeCell ref="A69:L69"/>
    <mergeCell ref="A59:E59"/>
    <mergeCell ref="A60:L60"/>
    <mergeCell ref="A62:E62"/>
    <mergeCell ref="A63:L63"/>
    <mergeCell ref="A78:E78"/>
    <mergeCell ref="A79:L79"/>
    <mergeCell ref="A82:E82"/>
    <mergeCell ref="A83:L83"/>
    <mergeCell ref="A72:E72"/>
    <mergeCell ref="A73:L73"/>
    <mergeCell ref="A75:E75"/>
    <mergeCell ref="A76:L76"/>
    <mergeCell ref="A96:E96"/>
    <mergeCell ref="A97:L97"/>
    <mergeCell ref="A101:E101"/>
    <mergeCell ref="A102:L102"/>
    <mergeCell ref="A85:E85"/>
    <mergeCell ref="A86:L86"/>
    <mergeCell ref="A88:E88"/>
    <mergeCell ref="A89:L89"/>
    <mergeCell ref="A113:E113"/>
    <mergeCell ref="A114:L114"/>
    <mergeCell ref="A116:E116"/>
    <mergeCell ref="A117:L117"/>
    <mergeCell ref="A107:E107"/>
    <mergeCell ref="A108:L108"/>
    <mergeCell ref="A110:E110"/>
    <mergeCell ref="A111:L111"/>
    <mergeCell ref="A129:E129"/>
    <mergeCell ref="A130:E130"/>
    <mergeCell ref="A131:B131"/>
    <mergeCell ref="C131:D131"/>
    <mergeCell ref="A119:E119"/>
    <mergeCell ref="A120:L120"/>
    <mergeCell ref="A122:E122"/>
    <mergeCell ref="A123:L123"/>
    <mergeCell ref="A135:B135"/>
    <mergeCell ref="C135:D135"/>
    <mergeCell ref="A132:B132"/>
    <mergeCell ref="C132:D132"/>
    <mergeCell ref="A133:B133"/>
    <mergeCell ref="C133:D133"/>
    <mergeCell ref="A134:B134"/>
    <mergeCell ref="C134:D134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orientation="landscape" r:id="rId1"/>
  <headerFooter>
    <oddFooter>Page &amp;P of &amp;N</oddFooter>
  </headerFooter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238125</xdr:colOff>
                <xdr:row>0</xdr:row>
                <xdr:rowOff>228600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opLeftCell="A40" workbookViewId="0">
      <selection activeCell="A4" sqref="A4:D4"/>
    </sheetView>
  </sheetViews>
  <sheetFormatPr defaultRowHeight="15"/>
  <cols>
    <col min="1" max="1" width="7.140625" bestFit="1" customWidth="1"/>
    <col min="2" max="2" width="71.140625" customWidth="1"/>
    <col min="3" max="3" width="28" customWidth="1"/>
    <col min="4" max="4" width="25.7109375" customWidth="1"/>
    <col min="5" max="5" width="18.28515625" customWidth="1"/>
  </cols>
  <sheetData>
    <row r="1" spans="1:5" ht="18.75" customHeight="1">
      <c r="A1" s="23"/>
      <c r="B1" s="48" t="s">
        <v>0</v>
      </c>
      <c r="C1" s="48"/>
      <c r="D1" s="48"/>
    </row>
    <row r="2" spans="1:5" ht="18.75" customHeight="1">
      <c r="A2" s="23"/>
      <c r="B2" s="52" t="s">
        <v>164</v>
      </c>
      <c r="C2" s="52"/>
      <c r="D2" s="52"/>
    </row>
    <row r="3" spans="1:5" ht="22.5" customHeight="1">
      <c r="A3" s="23"/>
      <c r="B3" s="52" t="s">
        <v>165</v>
      </c>
      <c r="C3" s="52"/>
      <c r="D3" s="52"/>
    </row>
    <row r="4" spans="1:5" ht="15.75" customHeight="1" thickBot="1">
      <c r="A4" s="53" t="s">
        <v>166</v>
      </c>
      <c r="B4" s="53"/>
      <c r="C4" s="53"/>
      <c r="D4" s="53"/>
    </row>
    <row r="5" spans="1:5" s="8" customFormat="1" ht="18.75" customHeight="1">
      <c r="A5" s="20" t="s">
        <v>167</v>
      </c>
      <c r="B5" s="21" t="s">
        <v>168</v>
      </c>
      <c r="C5" s="21" t="s">
        <v>169</v>
      </c>
      <c r="D5" s="21" t="s">
        <v>170</v>
      </c>
      <c r="E5" s="22" t="s">
        <v>171</v>
      </c>
    </row>
    <row r="6" spans="1:5" s="8" customFormat="1" ht="18.75" customHeight="1">
      <c r="A6" s="26">
        <v>1</v>
      </c>
      <c r="B6" s="27" t="s">
        <v>34</v>
      </c>
      <c r="C6" s="28" t="s">
        <v>172</v>
      </c>
      <c r="D6" s="27" t="s">
        <v>173</v>
      </c>
      <c r="E6" s="29">
        <v>8033899</v>
      </c>
    </row>
    <row r="7" spans="1:5" s="8" customFormat="1" ht="18.75" customHeight="1">
      <c r="A7" s="26">
        <v>2</v>
      </c>
      <c r="B7" s="27" t="s">
        <v>24</v>
      </c>
      <c r="C7" s="28" t="s">
        <v>174</v>
      </c>
      <c r="D7" s="27" t="s">
        <v>175</v>
      </c>
      <c r="E7" s="29">
        <v>318021</v>
      </c>
    </row>
    <row r="8" spans="1:5" s="8" customFormat="1" ht="18.75" customHeight="1">
      <c r="A8" s="26">
        <v>3</v>
      </c>
      <c r="B8" s="27" t="s">
        <v>151</v>
      </c>
      <c r="C8" s="28" t="s">
        <v>176</v>
      </c>
      <c r="D8" s="27" t="s">
        <v>177</v>
      </c>
      <c r="E8" s="29">
        <v>702276</v>
      </c>
    </row>
    <row r="9" spans="1:5" s="8" customFormat="1" ht="18.75" customHeight="1">
      <c r="A9" s="26">
        <v>4</v>
      </c>
      <c r="B9" s="27" t="s">
        <v>42</v>
      </c>
      <c r="C9" s="28" t="s">
        <v>178</v>
      </c>
      <c r="D9" s="27" t="s">
        <v>179</v>
      </c>
      <c r="E9" s="29">
        <v>348100</v>
      </c>
    </row>
    <row r="10" spans="1:5" s="8" customFormat="1" ht="18.75" customHeight="1">
      <c r="A10" s="26">
        <v>5</v>
      </c>
      <c r="B10" s="27" t="s">
        <v>21</v>
      </c>
      <c r="C10" s="28" t="s">
        <v>180</v>
      </c>
      <c r="D10" s="27" t="s">
        <v>181</v>
      </c>
      <c r="E10" s="29">
        <v>461864</v>
      </c>
    </row>
    <row r="11" spans="1:5" s="8" customFormat="1" ht="18.75" customHeight="1">
      <c r="A11" s="26">
        <v>6</v>
      </c>
      <c r="B11" s="27" t="s">
        <v>89</v>
      </c>
      <c r="C11" s="28" t="s">
        <v>182</v>
      </c>
      <c r="D11" s="27" t="s">
        <v>183</v>
      </c>
      <c r="E11" s="29">
        <f>891188+3212429</f>
        <v>4103617</v>
      </c>
    </row>
    <row r="12" spans="1:5" s="8" customFormat="1" ht="18.75" customHeight="1">
      <c r="A12" s="26">
        <v>7</v>
      </c>
      <c r="B12" s="27" t="s">
        <v>66</v>
      </c>
      <c r="C12" s="28" t="s">
        <v>184</v>
      </c>
      <c r="D12" s="27" t="s">
        <v>185</v>
      </c>
      <c r="E12" s="29">
        <v>3552168</v>
      </c>
    </row>
    <row r="13" spans="1:5" s="8" customFormat="1" ht="18.75" customHeight="1">
      <c r="A13" s="26">
        <v>8</v>
      </c>
      <c r="B13" s="27" t="s">
        <v>86</v>
      </c>
      <c r="C13" s="28" t="s">
        <v>186</v>
      </c>
      <c r="D13" s="27" t="s">
        <v>187</v>
      </c>
      <c r="E13" s="29">
        <v>854236</v>
      </c>
    </row>
    <row r="14" spans="1:5" s="8" customFormat="1" ht="18.75" customHeight="1">
      <c r="A14" s="26">
        <v>9</v>
      </c>
      <c r="B14" s="27" t="s">
        <v>123</v>
      </c>
      <c r="C14" s="28" t="s">
        <v>188</v>
      </c>
      <c r="D14" s="27" t="s">
        <v>189</v>
      </c>
      <c r="E14" s="29">
        <v>6188736</v>
      </c>
    </row>
    <row r="15" spans="1:5" s="8" customFormat="1" ht="18.75" customHeight="1">
      <c r="A15" s="26">
        <v>10</v>
      </c>
      <c r="B15" s="27" t="s">
        <v>99</v>
      </c>
      <c r="C15" s="28" t="s">
        <v>190</v>
      </c>
      <c r="D15" s="27" t="s">
        <v>191</v>
      </c>
      <c r="E15" s="29">
        <v>458830</v>
      </c>
    </row>
    <row r="16" spans="1:5" s="8" customFormat="1" ht="18.75" customHeight="1">
      <c r="A16" s="26">
        <v>11</v>
      </c>
      <c r="B16" s="27" t="s">
        <v>39</v>
      </c>
      <c r="C16" s="28" t="s">
        <v>192</v>
      </c>
      <c r="D16" s="27" t="s">
        <v>193</v>
      </c>
      <c r="E16" s="29">
        <v>4044235</v>
      </c>
    </row>
    <row r="17" spans="1:5" s="8" customFormat="1" ht="18.75" customHeight="1">
      <c r="A17" s="26">
        <v>12</v>
      </c>
      <c r="B17" s="27" t="s">
        <v>16</v>
      </c>
      <c r="C17" s="28" t="s">
        <v>194</v>
      </c>
      <c r="D17" s="27" t="s">
        <v>195</v>
      </c>
      <c r="E17" s="29">
        <v>4519970</v>
      </c>
    </row>
    <row r="18" spans="1:5" s="8" customFormat="1" ht="18.75" customHeight="1">
      <c r="A18" s="26">
        <v>13</v>
      </c>
      <c r="B18" s="27" t="s">
        <v>141</v>
      </c>
      <c r="C18" s="28" t="s">
        <v>196</v>
      </c>
      <c r="D18" s="27" t="s">
        <v>197</v>
      </c>
      <c r="E18" s="29">
        <v>5428722</v>
      </c>
    </row>
    <row r="19" spans="1:5" s="8" customFormat="1" ht="18.75" customHeight="1">
      <c r="A19" s="26">
        <v>14</v>
      </c>
      <c r="B19" s="27" t="s">
        <v>45</v>
      </c>
      <c r="C19" s="28" t="s">
        <v>198</v>
      </c>
      <c r="D19" s="27" t="s">
        <v>199</v>
      </c>
      <c r="E19" s="29">
        <v>1611970</v>
      </c>
    </row>
    <row r="20" spans="1:5" s="8" customFormat="1" ht="18.75" customHeight="1">
      <c r="A20" s="26">
        <v>15</v>
      </c>
      <c r="B20" s="27" t="s">
        <v>130</v>
      </c>
      <c r="C20" s="28" t="s">
        <v>200</v>
      </c>
      <c r="D20" s="27" t="s">
        <v>201</v>
      </c>
      <c r="E20" s="29">
        <v>1299230</v>
      </c>
    </row>
    <row r="21" spans="1:5" s="8" customFormat="1" ht="18.75" customHeight="1">
      <c r="A21" s="26">
        <v>16</v>
      </c>
      <c r="B21" s="27" t="s">
        <v>132</v>
      </c>
      <c r="C21" s="28" t="s">
        <v>202</v>
      </c>
      <c r="D21" s="27" t="s">
        <v>203</v>
      </c>
      <c r="E21" s="29">
        <v>572488</v>
      </c>
    </row>
    <row r="22" spans="1:5" s="8" customFormat="1" ht="18.75" customHeight="1">
      <c r="A22" s="26">
        <v>17</v>
      </c>
      <c r="B22" s="27" t="s">
        <v>114</v>
      </c>
      <c r="C22" s="28" t="s">
        <v>204</v>
      </c>
      <c r="D22" s="27" t="s">
        <v>205</v>
      </c>
      <c r="E22" s="29">
        <v>606686</v>
      </c>
    </row>
    <row r="23" spans="1:5" s="8" customFormat="1" ht="18.75" customHeight="1">
      <c r="A23" s="26">
        <v>18</v>
      </c>
      <c r="B23" s="27" t="s">
        <v>107</v>
      </c>
      <c r="C23" s="28" t="s">
        <v>206</v>
      </c>
      <c r="D23" s="27" t="s">
        <v>207</v>
      </c>
      <c r="E23" s="29">
        <v>1131018</v>
      </c>
    </row>
    <row r="24" spans="1:5" s="8" customFormat="1" ht="18.75" customHeight="1">
      <c r="A24" s="26">
        <v>19</v>
      </c>
      <c r="B24" s="27" t="s">
        <v>129</v>
      </c>
      <c r="C24" s="28" t="s">
        <v>208</v>
      </c>
      <c r="D24" s="27" t="s">
        <v>209</v>
      </c>
      <c r="E24" s="29">
        <v>2269440</v>
      </c>
    </row>
    <row r="25" spans="1:5" s="8" customFormat="1" ht="18.75" customHeight="1">
      <c r="A25" s="26">
        <v>20</v>
      </c>
      <c r="B25" s="27" t="s">
        <v>53</v>
      </c>
      <c r="C25" s="28" t="s">
        <v>210</v>
      </c>
      <c r="D25" s="27" t="s">
        <v>211</v>
      </c>
      <c r="E25" s="29">
        <v>2966242</v>
      </c>
    </row>
    <row r="26" spans="1:5" s="8" customFormat="1" ht="18.75" customHeight="1">
      <c r="A26" s="26">
        <v>21</v>
      </c>
      <c r="B26" s="27" t="s">
        <v>112</v>
      </c>
      <c r="C26" s="28" t="s">
        <v>212</v>
      </c>
      <c r="D26" s="27" t="s">
        <v>213</v>
      </c>
      <c r="E26" s="29">
        <v>5455931</v>
      </c>
    </row>
    <row r="27" spans="1:5" s="8" customFormat="1" ht="18.75" customHeight="1">
      <c r="A27" s="26">
        <v>22</v>
      </c>
      <c r="B27" s="27" t="s">
        <v>77</v>
      </c>
      <c r="C27" s="28" t="s">
        <v>214</v>
      </c>
      <c r="D27" s="27" t="s">
        <v>215</v>
      </c>
      <c r="E27" s="29">
        <v>1007297</v>
      </c>
    </row>
    <row r="28" spans="1:5" s="8" customFormat="1" ht="18.75" customHeight="1">
      <c r="A28" s="26">
        <v>23</v>
      </c>
      <c r="B28" s="27" t="s">
        <v>83</v>
      </c>
      <c r="C28" s="28" t="s">
        <v>216</v>
      </c>
      <c r="D28" s="27" t="s">
        <v>217</v>
      </c>
      <c r="E28" s="29">
        <v>4625842</v>
      </c>
    </row>
    <row r="29" spans="1:5" s="8" customFormat="1" ht="18.75" customHeight="1">
      <c r="A29" s="26">
        <v>24</v>
      </c>
      <c r="B29" s="27" t="s">
        <v>31</v>
      </c>
      <c r="C29" s="28" t="s">
        <v>218</v>
      </c>
      <c r="D29" s="27" t="s">
        <v>219</v>
      </c>
      <c r="E29" s="29">
        <v>2619101</v>
      </c>
    </row>
    <row r="30" spans="1:5" s="8" customFormat="1" ht="18.75" customHeight="1">
      <c r="A30" s="26">
        <v>25</v>
      </c>
      <c r="B30" s="27" t="s">
        <v>80</v>
      </c>
      <c r="C30" s="28" t="s">
        <v>220</v>
      </c>
      <c r="D30" s="27" t="s">
        <v>221</v>
      </c>
      <c r="E30" s="29">
        <v>3618261</v>
      </c>
    </row>
    <row r="31" spans="1:5" s="8" customFormat="1" ht="18.75" customHeight="1">
      <c r="A31" s="26">
        <v>26</v>
      </c>
      <c r="B31" s="27" t="s">
        <v>96</v>
      </c>
      <c r="C31" s="28" t="s">
        <v>222</v>
      </c>
      <c r="D31" s="27" t="s">
        <v>223</v>
      </c>
      <c r="E31" s="29">
        <v>470339</v>
      </c>
    </row>
    <row r="32" spans="1:5" s="8" customFormat="1" ht="18.75" customHeight="1">
      <c r="A32" s="26">
        <v>27</v>
      </c>
      <c r="B32" s="27" t="s">
        <v>91</v>
      </c>
      <c r="C32" s="28" t="s">
        <v>224</v>
      </c>
      <c r="D32" s="27" t="s">
        <v>215</v>
      </c>
      <c r="E32" s="29">
        <f>466239</f>
        <v>466239</v>
      </c>
    </row>
    <row r="33" spans="1:5" s="8" customFormat="1" ht="18.75" customHeight="1">
      <c r="A33" s="26">
        <v>28</v>
      </c>
      <c r="B33" s="27" t="s">
        <v>104</v>
      </c>
      <c r="C33" s="28" t="s">
        <v>225</v>
      </c>
      <c r="D33" s="27" t="s">
        <v>226</v>
      </c>
      <c r="E33" s="29">
        <v>638973</v>
      </c>
    </row>
    <row r="34" spans="1:5" s="8" customFormat="1" ht="18.75" customHeight="1">
      <c r="A34" s="26">
        <v>29</v>
      </c>
      <c r="B34" s="27" t="s">
        <v>71</v>
      </c>
      <c r="C34" s="28" t="s">
        <v>227</v>
      </c>
      <c r="D34" s="27" t="s">
        <v>183</v>
      </c>
      <c r="E34" s="29">
        <v>308917</v>
      </c>
    </row>
    <row r="35" spans="1:5" s="8" customFormat="1" ht="18.75" customHeight="1">
      <c r="A35" s="26">
        <v>30</v>
      </c>
      <c r="B35" s="27" t="s">
        <v>128</v>
      </c>
      <c r="C35" s="28" t="s">
        <v>228</v>
      </c>
      <c r="D35" s="27" t="s">
        <v>229</v>
      </c>
      <c r="E35" s="29">
        <v>1523227</v>
      </c>
    </row>
    <row r="36" spans="1:5" s="8" customFormat="1" ht="18.75" customHeight="1">
      <c r="A36" s="26">
        <v>31</v>
      </c>
      <c r="B36" s="27" t="s">
        <v>69</v>
      </c>
      <c r="C36" s="28" t="s">
        <v>230</v>
      </c>
      <c r="D36" s="27" t="s">
        <v>183</v>
      </c>
      <c r="E36" s="29">
        <f>608653+419328</f>
        <v>1027981</v>
      </c>
    </row>
    <row r="37" spans="1:5" s="8" customFormat="1" ht="18.75" customHeight="1">
      <c r="A37" s="26">
        <v>32</v>
      </c>
      <c r="B37" s="27" t="s">
        <v>118</v>
      </c>
      <c r="C37" s="28" t="s">
        <v>231</v>
      </c>
      <c r="D37" s="27" t="s">
        <v>232</v>
      </c>
      <c r="E37" s="29">
        <v>376270</v>
      </c>
    </row>
    <row r="38" spans="1:5" s="8" customFormat="1" ht="18.75" customHeight="1">
      <c r="A38" s="26">
        <v>33</v>
      </c>
      <c r="B38" s="27" t="s">
        <v>124</v>
      </c>
      <c r="C38" s="28" t="s">
        <v>233</v>
      </c>
      <c r="D38" s="27" t="s">
        <v>189</v>
      </c>
      <c r="E38" s="29">
        <v>6432000</v>
      </c>
    </row>
    <row r="39" spans="1:5" s="8" customFormat="1" ht="18.75" customHeight="1">
      <c r="A39" s="26">
        <v>34</v>
      </c>
      <c r="B39" s="27" t="s">
        <v>74</v>
      </c>
      <c r="C39" s="28" t="s">
        <v>234</v>
      </c>
      <c r="D39" s="27" t="s">
        <v>235</v>
      </c>
      <c r="E39" s="29">
        <v>2710138</v>
      </c>
    </row>
    <row r="40" spans="1:5" s="8" customFormat="1" ht="18.75" customHeight="1">
      <c r="A40" s="26">
        <v>35</v>
      </c>
      <c r="B40" s="27" t="s">
        <v>116</v>
      </c>
      <c r="C40" s="28" t="s">
        <v>236</v>
      </c>
      <c r="D40" s="27" t="s">
        <v>237</v>
      </c>
      <c r="E40" s="29">
        <v>1599151</v>
      </c>
    </row>
    <row r="41" spans="1:5" s="8" customFormat="1" ht="18.75" customHeight="1">
      <c r="A41" s="26">
        <v>36</v>
      </c>
      <c r="B41" s="27" t="s">
        <v>138</v>
      </c>
      <c r="C41" s="28" t="s">
        <v>238</v>
      </c>
      <c r="D41" s="27" t="s">
        <v>183</v>
      </c>
      <c r="E41" s="29">
        <v>646195</v>
      </c>
    </row>
    <row r="42" spans="1:5" s="8" customFormat="1" ht="18.75" customHeight="1">
      <c r="A42" s="26">
        <v>37</v>
      </c>
      <c r="B42" s="27" t="s">
        <v>51</v>
      </c>
      <c r="C42" s="28" t="s">
        <v>239</v>
      </c>
      <c r="D42" s="27" t="s">
        <v>240</v>
      </c>
      <c r="E42" s="29">
        <v>599230</v>
      </c>
    </row>
    <row r="43" spans="1:5" s="8" customFormat="1" ht="18.75" customHeight="1">
      <c r="A43" s="26">
        <v>38</v>
      </c>
      <c r="B43" s="27" t="s">
        <v>162</v>
      </c>
      <c r="C43" s="28" t="s">
        <v>241</v>
      </c>
      <c r="D43" s="27" t="s">
        <v>242</v>
      </c>
      <c r="E43" s="29">
        <v>2129163</v>
      </c>
    </row>
    <row r="44" spans="1:5" s="8" customFormat="1" ht="18.75" customHeight="1">
      <c r="A44" s="26">
        <v>39</v>
      </c>
      <c r="B44" s="27" t="s">
        <v>61</v>
      </c>
      <c r="C44" s="28" t="s">
        <v>243</v>
      </c>
      <c r="D44" s="27" t="s">
        <v>244</v>
      </c>
      <c r="E44" s="29">
        <v>658474</v>
      </c>
    </row>
    <row r="45" spans="1:5" s="8" customFormat="1" ht="18.75" customHeight="1">
      <c r="A45" s="26">
        <v>40</v>
      </c>
      <c r="B45" s="27" t="s">
        <v>63</v>
      </c>
      <c r="C45" s="28" t="s">
        <v>245</v>
      </c>
      <c r="D45" s="27" t="s">
        <v>246</v>
      </c>
      <c r="E45" s="29">
        <v>658474</v>
      </c>
    </row>
    <row r="46" spans="1:5" s="8" customFormat="1" ht="18.75" customHeight="1">
      <c r="A46" s="26">
        <v>41</v>
      </c>
      <c r="B46" s="27" t="s">
        <v>152</v>
      </c>
      <c r="C46" s="28" t="s">
        <v>247</v>
      </c>
      <c r="D46" s="27" t="s">
        <v>248</v>
      </c>
      <c r="E46" s="29">
        <v>3683756</v>
      </c>
    </row>
    <row r="47" spans="1:5" s="8" customFormat="1" ht="18.75" customHeight="1">
      <c r="A47" s="26">
        <v>42</v>
      </c>
      <c r="B47" s="27" t="s">
        <v>48</v>
      </c>
      <c r="C47" s="28" t="s">
        <v>249</v>
      </c>
      <c r="D47" s="27" t="s">
        <v>250</v>
      </c>
      <c r="E47" s="29">
        <v>10064799</v>
      </c>
    </row>
    <row r="48" spans="1:5" s="8" customFormat="1" ht="18.75" customHeight="1">
      <c r="A48" s="26">
        <v>43</v>
      </c>
      <c r="B48" s="27" t="s">
        <v>121</v>
      </c>
      <c r="C48" s="28" t="s">
        <v>251</v>
      </c>
      <c r="D48" s="27" t="s">
        <v>252</v>
      </c>
      <c r="E48" s="29">
        <v>1497600</v>
      </c>
    </row>
    <row r="49" spans="1:5" s="8" customFormat="1" ht="18.75" customHeight="1">
      <c r="A49" s="26">
        <v>44</v>
      </c>
      <c r="B49" s="27" t="s">
        <v>146</v>
      </c>
      <c r="C49" s="28" t="s">
        <v>253</v>
      </c>
      <c r="D49" s="27" t="s">
        <v>254</v>
      </c>
      <c r="E49" s="29">
        <v>734254</v>
      </c>
    </row>
    <row r="50" spans="1:5" s="8" customFormat="1" ht="18.75" customHeight="1">
      <c r="A50" s="26">
        <v>45</v>
      </c>
      <c r="B50" s="27" t="s">
        <v>135</v>
      </c>
      <c r="C50" s="28" t="s">
        <v>255</v>
      </c>
      <c r="D50" s="27" t="s">
        <v>235</v>
      </c>
      <c r="E50" s="29">
        <v>1613558</v>
      </c>
    </row>
    <row r="51" spans="1:5" s="8" customFormat="1" ht="18.75" customHeight="1">
      <c r="A51" s="26">
        <v>46</v>
      </c>
      <c r="B51" s="27" t="s">
        <v>126</v>
      </c>
      <c r="C51" s="28" t="s">
        <v>256</v>
      </c>
      <c r="D51" s="27" t="s">
        <v>257</v>
      </c>
      <c r="E51" s="29">
        <v>631680</v>
      </c>
    </row>
    <row r="52" spans="1:5" s="8" customFormat="1" ht="18.75" customHeight="1">
      <c r="A52" s="26">
        <v>47</v>
      </c>
      <c r="B52" s="27" t="s">
        <v>36</v>
      </c>
      <c r="C52" s="28" t="s">
        <v>258</v>
      </c>
      <c r="D52" s="27" t="s">
        <v>259</v>
      </c>
      <c r="E52" s="29">
        <v>431173</v>
      </c>
    </row>
    <row r="53" spans="1:5" s="8" customFormat="1" ht="18.75" customHeight="1">
      <c r="A53" s="26">
        <v>48</v>
      </c>
      <c r="B53" s="27" t="s">
        <v>56</v>
      </c>
      <c r="C53" s="28" t="s">
        <v>260</v>
      </c>
      <c r="D53" s="27" t="s">
        <v>261</v>
      </c>
      <c r="E53" s="29">
        <f>2257627+5135936+3475373</f>
        <v>10868936</v>
      </c>
    </row>
    <row r="54" spans="1:5" s="8" customFormat="1" ht="18.75" customHeight="1">
      <c r="A54" s="26">
        <v>49</v>
      </c>
      <c r="B54" s="27" t="s">
        <v>60</v>
      </c>
      <c r="C54" s="28" t="s">
        <v>260</v>
      </c>
      <c r="D54" s="27" t="s">
        <v>261</v>
      </c>
      <c r="E54" s="29">
        <f>470336+1152878</f>
        <v>1623214</v>
      </c>
    </row>
    <row r="55" spans="1:5" s="8" customFormat="1" ht="18.75" customHeight="1">
      <c r="A55" s="26">
        <v>50</v>
      </c>
      <c r="B55" s="27" t="s">
        <v>110</v>
      </c>
      <c r="C55" s="28" t="s">
        <v>262</v>
      </c>
      <c r="D55" s="27" t="s">
        <v>183</v>
      </c>
      <c r="E55" s="29">
        <v>725160</v>
      </c>
    </row>
    <row r="56" spans="1:5" s="8" customFormat="1" ht="18.75" customHeight="1">
      <c r="A56" s="26">
        <v>51</v>
      </c>
      <c r="B56" s="27" t="s">
        <v>27</v>
      </c>
      <c r="C56" s="28" t="s">
        <v>263</v>
      </c>
      <c r="D56" s="27" t="s">
        <v>183</v>
      </c>
      <c r="E56" s="29">
        <v>369491</v>
      </c>
    </row>
    <row r="57" spans="1:5" s="8" customFormat="1" ht="18.75" customHeight="1">
      <c r="A57" s="26">
        <v>52</v>
      </c>
      <c r="B57" s="27" t="s">
        <v>101</v>
      </c>
      <c r="C57" s="28" t="s">
        <v>264</v>
      </c>
      <c r="D57" s="27" t="s">
        <v>265</v>
      </c>
      <c r="E57" s="29">
        <f>478935+2988920</f>
        <v>3467855</v>
      </c>
    </row>
    <row r="58" spans="1:5" s="8" customFormat="1" ht="18.75" customHeight="1">
      <c r="A58" s="26">
        <v>53</v>
      </c>
      <c r="B58" s="27" t="s">
        <v>148</v>
      </c>
      <c r="C58" s="28" t="s">
        <v>266</v>
      </c>
      <c r="D58" s="27" t="s">
        <v>267</v>
      </c>
      <c r="E58" s="29">
        <v>1448915</v>
      </c>
    </row>
    <row r="59" spans="1:5" s="8" customFormat="1" ht="18.75" customHeight="1">
      <c r="A59" s="26">
        <v>54</v>
      </c>
      <c r="B59" s="27" t="s">
        <v>268</v>
      </c>
      <c r="C59" s="28" t="s">
        <v>269</v>
      </c>
      <c r="D59" s="27" t="s">
        <v>270</v>
      </c>
      <c r="E59" s="29">
        <v>1105123</v>
      </c>
    </row>
    <row r="60" spans="1:5" s="8" customFormat="1" ht="18.75" customHeight="1">
      <c r="A60" s="26">
        <v>55</v>
      </c>
      <c r="B60" s="27" t="s">
        <v>271</v>
      </c>
      <c r="C60" s="28" t="s">
        <v>272</v>
      </c>
      <c r="D60" s="27" t="s">
        <v>270</v>
      </c>
      <c r="E60" s="29">
        <v>3341460</v>
      </c>
    </row>
    <row r="61" spans="1:5" s="8" customFormat="1" ht="18.75" customHeight="1">
      <c r="A61" s="26">
        <v>56</v>
      </c>
      <c r="B61" s="27" t="s">
        <v>273</v>
      </c>
      <c r="C61" s="28" t="s">
        <v>269</v>
      </c>
      <c r="D61" s="27" t="s">
        <v>270</v>
      </c>
      <c r="E61" s="29">
        <v>1105123</v>
      </c>
    </row>
    <row r="62" spans="1:5" s="8" customFormat="1" ht="18.75" customHeight="1">
      <c r="A62" s="26">
        <v>57</v>
      </c>
      <c r="B62" s="27" t="s">
        <v>274</v>
      </c>
      <c r="C62" s="28" t="s">
        <v>275</v>
      </c>
      <c r="D62" s="27" t="s">
        <v>235</v>
      </c>
      <c r="E62" s="29">
        <v>592678</v>
      </c>
    </row>
    <row r="63" spans="1:5" s="8" customFormat="1" ht="18.75" customHeight="1">
      <c r="A63" s="26">
        <v>58</v>
      </c>
      <c r="B63" s="27" t="s">
        <v>276</v>
      </c>
      <c r="C63" s="28" t="s">
        <v>277</v>
      </c>
      <c r="D63" s="27" t="s">
        <v>270</v>
      </c>
      <c r="E63" s="29">
        <v>1718721</v>
      </c>
    </row>
    <row r="64" spans="1:5" s="8" customFormat="1" ht="18.75" customHeight="1" thickBot="1">
      <c r="A64" s="30"/>
      <c r="B64" s="31"/>
      <c r="C64" s="31"/>
      <c r="D64" s="31"/>
      <c r="E64" s="32">
        <f>SUM(E6:E63)</f>
        <v>132066447</v>
      </c>
    </row>
    <row r="65" spans="1:4" s="8" customFormat="1" ht="19.5" customHeight="1" thickTop="1">
      <c r="A65" s="50" t="s">
        <v>278</v>
      </c>
      <c r="B65" s="50"/>
      <c r="C65" s="50"/>
      <c r="D65" s="50"/>
    </row>
    <row r="66" spans="1:4" s="8" customFormat="1" ht="19.5" customHeight="1">
      <c r="A66" s="51" t="s">
        <v>279</v>
      </c>
      <c r="B66" s="51"/>
      <c r="C66" s="51"/>
      <c r="D66" s="51"/>
    </row>
    <row r="67" spans="1:4" s="8" customFormat="1" ht="19.5" customHeight="1">
      <c r="A67" s="51" t="s">
        <v>280</v>
      </c>
      <c r="B67" s="51"/>
      <c r="C67" s="51"/>
      <c r="D67" s="51"/>
    </row>
    <row r="68" spans="1:4" s="8" customFormat="1" ht="19.5" customHeight="1">
      <c r="A68" s="51" t="s">
        <v>281</v>
      </c>
      <c r="B68" s="51"/>
      <c r="C68" s="51"/>
      <c r="D68" s="51"/>
    </row>
    <row r="69" spans="1:4">
      <c r="A69" s="24"/>
      <c r="B69" s="24"/>
      <c r="C69" s="24"/>
      <c r="D69" s="24"/>
    </row>
    <row r="70" spans="1:4">
      <c r="A70" s="24"/>
      <c r="B70" s="24"/>
      <c r="C70" s="24"/>
      <c r="D70" s="24"/>
    </row>
    <row r="71" spans="1:4">
      <c r="A71" s="24"/>
      <c r="B71" s="24"/>
      <c r="C71" s="24"/>
      <c r="D71" s="24"/>
    </row>
    <row r="72" spans="1:4">
      <c r="A72" s="24"/>
      <c r="B72" s="24"/>
      <c r="C72" s="24"/>
      <c r="D72" s="24"/>
    </row>
    <row r="73" spans="1:4" ht="15" customHeight="1">
      <c r="B73" s="25" t="s">
        <v>282</v>
      </c>
      <c r="C73" s="24"/>
      <c r="D73" s="25" t="s">
        <v>283</v>
      </c>
    </row>
    <row r="74" spans="1:4" ht="15" customHeight="1">
      <c r="B74" s="25" t="s">
        <v>0</v>
      </c>
      <c r="C74" s="24"/>
      <c r="D74" s="25" t="s">
        <v>0</v>
      </c>
    </row>
  </sheetData>
  <mergeCells count="8">
    <mergeCell ref="A65:D65"/>
    <mergeCell ref="A66:D66"/>
    <mergeCell ref="A67:D67"/>
    <mergeCell ref="A68:D68"/>
    <mergeCell ref="B1:D1"/>
    <mergeCell ref="B2:D2"/>
    <mergeCell ref="B3:D3"/>
    <mergeCell ref="A4:D4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90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Payment-List-Report (47)</vt:lpstr>
      <vt:lpstr>Sheet1</vt:lpstr>
      <vt:lpstr>'Payment-List-Report (47)'!Print_Area</vt:lpstr>
      <vt:lpstr>'Payment-List-Report (47)'!Print_Titles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User</cp:lastModifiedBy>
  <cp:lastPrinted>2026-08-24T05:44:35Z</cp:lastPrinted>
  <dcterms:created xsi:type="dcterms:W3CDTF">2026-08-22T05:28:49Z</dcterms:created>
  <dcterms:modified xsi:type="dcterms:W3CDTF">2026-08-24T06:18:20Z</dcterms:modified>
</cp:coreProperties>
</file>